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defaultThemeVersion="166925"/>
  <mc:AlternateContent xmlns:mc="http://schemas.openxmlformats.org/markup-compatibility/2006">
    <mc:Choice Requires="x15">
      <x15ac:absPath xmlns:x15ac="http://schemas.microsoft.com/office/spreadsheetml/2010/11/ac" url="D:\Tarush\"/>
    </mc:Choice>
  </mc:AlternateContent>
  <xr:revisionPtr revIDLastSave="0" documentId="13_ncr:1_{C4624B14-C28F-4181-81D3-A03B1C7677E6}" xr6:coauthVersionLast="47" xr6:coauthVersionMax="47" xr10:uidLastSave="{00000000-0000-0000-0000-000000000000}"/>
  <bookViews>
    <workbookView xWindow="-110" yWindow="-110" windowWidth="19420" windowHeight="10560" activeTab="7" xr2:uid="{C02DE3E7-27E5-274B-83DC-FDE66F47271B}"/>
  </bookViews>
  <sheets>
    <sheet name="Pricing" sheetId="1" r:id="rId1"/>
    <sheet name="Sales" sheetId="2" r:id="rId2"/>
    <sheet name="Pivot" sheetId="3" r:id="rId3"/>
    <sheet name="Taxes" sheetId="4" r:id="rId4"/>
    <sheet name="States" sheetId="5" r:id="rId5"/>
    <sheet name="Charts" sheetId="6" r:id="rId6"/>
    <sheet name="Heat map" sheetId="7" r:id="rId7"/>
    <sheet name="Future ahead" sheetId="8" r:id="rId8"/>
  </sheets>
  <definedNames>
    <definedName name="_xlnm._FilterDatabase" localSheetId="6" hidden="1">'Heat map'!$C$4:$I$204</definedName>
    <definedName name="_xlnm._FilterDatabase" localSheetId="1" hidden="1">Sales!$C$3:$I$203</definedName>
    <definedName name="_xlnm.Print_Area" localSheetId="1">Sales!$C$1:$I$100</definedName>
    <definedName name="_xlnm.Print_Titles" localSheetId="1">Sales!$3:$3</definedName>
    <definedName name="sales">Taxes!$D$6:$D$11</definedName>
    <definedName name="Slicer_State">#N/A</definedName>
    <definedName name="tax">Taxes!$F$5:$H$5</definedName>
  </definedNames>
  <calcPr calcId="191029"/>
  <pivotCaches>
    <pivotCache cacheId="0" r:id="rId9"/>
  </pivotCaches>
  <extLst>
    <ext xmlns:x14="http://schemas.microsoft.com/office/spreadsheetml/2009/9/main" uri="{BBE1A952-AA13-448e-AADC-164F8A28A991}">
      <x14:slicerCaches>
        <x14:slicerCache r:id="rId10"/>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7" i="8" l="1"/>
  <c r="D16" i="8"/>
  <c r="I7" i="4"/>
  <c r="I8" i="4"/>
  <c r="I9" i="4"/>
  <c r="I10" i="4"/>
  <c r="I11" i="4"/>
  <c r="I6" i="4"/>
  <c r="F11" i="8"/>
  <c r="F6" i="8"/>
  <c r="F7" i="8"/>
  <c r="F8" i="8"/>
  <c r="F9" i="8"/>
  <c r="F10" i="8"/>
  <c r="F5" i="8"/>
  <c r="D11" i="8"/>
  <c r="G37" i="7"/>
  <c r="I6" i="7"/>
  <c r="I7" i="7"/>
  <c r="I8" i="7"/>
  <c r="I9" i="7"/>
  <c r="I10" i="7"/>
  <c r="I11" i="7"/>
  <c r="I12" i="7"/>
  <c r="I13" i="7"/>
  <c r="I14" i="7"/>
  <c r="I15" i="7"/>
  <c r="I16" i="7"/>
  <c r="I17" i="7"/>
  <c r="I18" i="7"/>
  <c r="I19" i="7"/>
  <c r="I20" i="7"/>
  <c r="I21" i="7"/>
  <c r="I22" i="7"/>
  <c r="I23" i="7"/>
  <c r="I24" i="7"/>
  <c r="I25" i="7"/>
  <c r="I26" i="7"/>
  <c r="I27" i="7"/>
  <c r="I28" i="7"/>
  <c r="I29" i="7"/>
  <c r="I30" i="7"/>
  <c r="I31" i="7"/>
  <c r="I32" i="7"/>
  <c r="I33" i="7"/>
  <c r="I34" i="7"/>
  <c r="I35" i="7"/>
  <c r="I36" i="7"/>
  <c r="I37" i="7"/>
  <c r="I38" i="7"/>
  <c r="I39" i="7"/>
  <c r="I40" i="7"/>
  <c r="I41" i="7"/>
  <c r="I42" i="7"/>
  <c r="I43" i="7"/>
  <c r="I44" i="7"/>
  <c r="I45" i="7"/>
  <c r="I46" i="7"/>
  <c r="I47" i="7"/>
  <c r="I48" i="7"/>
  <c r="I49" i="7"/>
  <c r="I50" i="7"/>
  <c r="I51" i="7"/>
  <c r="I52" i="7"/>
  <c r="I53" i="7"/>
  <c r="I54" i="7"/>
  <c r="I55" i="7"/>
  <c r="I56" i="7"/>
  <c r="I57" i="7"/>
  <c r="I58" i="7"/>
  <c r="I59" i="7"/>
  <c r="I60" i="7"/>
  <c r="I61" i="7"/>
  <c r="I62" i="7"/>
  <c r="I63" i="7"/>
  <c r="I64" i="7"/>
  <c r="I65" i="7"/>
  <c r="I66" i="7"/>
  <c r="I67" i="7"/>
  <c r="I68" i="7"/>
  <c r="I69" i="7"/>
  <c r="I70" i="7"/>
  <c r="I71" i="7"/>
  <c r="I72" i="7"/>
  <c r="I73" i="7"/>
  <c r="I74" i="7"/>
  <c r="I75" i="7"/>
  <c r="I76" i="7"/>
  <c r="I77" i="7"/>
  <c r="I78" i="7"/>
  <c r="I79" i="7"/>
  <c r="I80" i="7"/>
  <c r="I81" i="7"/>
  <c r="I82" i="7"/>
  <c r="I83" i="7"/>
  <c r="I84" i="7"/>
  <c r="I85" i="7"/>
  <c r="I86" i="7"/>
  <c r="I87" i="7"/>
  <c r="I88" i="7"/>
  <c r="I89" i="7"/>
  <c r="I90" i="7"/>
  <c r="I91" i="7"/>
  <c r="I92" i="7"/>
  <c r="I93" i="7"/>
  <c r="I94" i="7"/>
  <c r="I95" i="7"/>
  <c r="I96" i="7"/>
  <c r="I97" i="7"/>
  <c r="I98" i="7"/>
  <c r="I99" i="7"/>
  <c r="I100" i="7"/>
  <c r="I101" i="7"/>
  <c r="I102" i="7"/>
  <c r="I103" i="7"/>
  <c r="I104" i="7"/>
  <c r="I105" i="7"/>
  <c r="I106" i="7"/>
  <c r="I107" i="7"/>
  <c r="I108" i="7"/>
  <c r="I109" i="7"/>
  <c r="I110" i="7"/>
  <c r="I111" i="7"/>
  <c r="I112" i="7"/>
  <c r="I113" i="7"/>
  <c r="I114" i="7"/>
  <c r="I115" i="7"/>
  <c r="I116" i="7"/>
  <c r="I117" i="7"/>
  <c r="I118" i="7"/>
  <c r="I119" i="7"/>
  <c r="I120" i="7"/>
  <c r="I121" i="7"/>
  <c r="I122" i="7"/>
  <c r="I123" i="7"/>
  <c r="I124" i="7"/>
  <c r="I125" i="7"/>
  <c r="I126" i="7"/>
  <c r="I127" i="7"/>
  <c r="I128" i="7"/>
  <c r="I129" i="7"/>
  <c r="I130" i="7"/>
  <c r="I131" i="7"/>
  <c r="I132" i="7"/>
  <c r="I133" i="7"/>
  <c r="I134" i="7"/>
  <c r="I135" i="7"/>
  <c r="I136" i="7"/>
  <c r="I137" i="7"/>
  <c r="I138" i="7"/>
  <c r="I139" i="7"/>
  <c r="I140" i="7"/>
  <c r="I141" i="7"/>
  <c r="I142" i="7"/>
  <c r="I143" i="7"/>
  <c r="I144" i="7"/>
  <c r="I145" i="7"/>
  <c r="I146" i="7"/>
  <c r="I147" i="7"/>
  <c r="I148" i="7"/>
  <c r="I149" i="7"/>
  <c r="I150" i="7"/>
  <c r="I151" i="7"/>
  <c r="I152" i="7"/>
  <c r="I153" i="7"/>
  <c r="I154" i="7"/>
  <c r="I155" i="7"/>
  <c r="I156" i="7"/>
  <c r="I157" i="7"/>
  <c r="I158" i="7"/>
  <c r="I159" i="7"/>
  <c r="I160" i="7"/>
  <c r="I161" i="7"/>
  <c r="I162" i="7"/>
  <c r="I163" i="7"/>
  <c r="I164" i="7"/>
  <c r="I165" i="7"/>
  <c r="I166" i="7"/>
  <c r="I167" i="7"/>
  <c r="I168" i="7"/>
  <c r="I169" i="7"/>
  <c r="I170" i="7"/>
  <c r="I171" i="7"/>
  <c r="I172" i="7"/>
  <c r="I173" i="7"/>
  <c r="I174" i="7"/>
  <c r="I175" i="7"/>
  <c r="I176" i="7"/>
  <c r="I177" i="7"/>
  <c r="I178" i="7"/>
  <c r="I179" i="7"/>
  <c r="I180" i="7"/>
  <c r="I181" i="7"/>
  <c r="I182" i="7"/>
  <c r="I183" i="7"/>
  <c r="I184" i="7"/>
  <c r="I185" i="7"/>
  <c r="I186" i="7"/>
  <c r="I187" i="7"/>
  <c r="I188" i="7"/>
  <c r="I189" i="7"/>
  <c r="I190" i="7"/>
  <c r="I191" i="7"/>
  <c r="I192" i="7"/>
  <c r="I193" i="7"/>
  <c r="I194" i="7"/>
  <c r="I195" i="7"/>
  <c r="I196" i="7"/>
  <c r="I197" i="7"/>
  <c r="I198" i="7"/>
  <c r="I199" i="7"/>
  <c r="I200" i="7"/>
  <c r="I201" i="7"/>
  <c r="I202" i="7"/>
  <c r="I203" i="7"/>
  <c r="I204" i="7"/>
  <c r="I5" i="7"/>
  <c r="H6" i="7"/>
  <c r="H7" i="7"/>
  <c r="H8" i="7"/>
  <c r="H9" i="7"/>
  <c r="H10" i="7"/>
  <c r="H11" i="7"/>
  <c r="H12" i="7"/>
  <c r="H13" i="7"/>
  <c r="H14" i="7"/>
  <c r="H15" i="7"/>
  <c r="H16" i="7"/>
  <c r="H17" i="7"/>
  <c r="H18" i="7"/>
  <c r="H19" i="7"/>
  <c r="H20" i="7"/>
  <c r="H21" i="7"/>
  <c r="H22" i="7"/>
  <c r="H23" i="7"/>
  <c r="H24" i="7"/>
  <c r="H25" i="7"/>
  <c r="H26" i="7"/>
  <c r="H27" i="7"/>
  <c r="H28" i="7"/>
  <c r="H29" i="7"/>
  <c r="H30" i="7"/>
  <c r="H31" i="7"/>
  <c r="H32" i="7"/>
  <c r="H33" i="7"/>
  <c r="H34" i="7"/>
  <c r="H35" i="7"/>
  <c r="H36" i="7"/>
  <c r="H37" i="7"/>
  <c r="H38" i="7"/>
  <c r="H39" i="7"/>
  <c r="H40" i="7"/>
  <c r="H41" i="7"/>
  <c r="H42" i="7"/>
  <c r="H43" i="7"/>
  <c r="H44" i="7"/>
  <c r="H45" i="7"/>
  <c r="H46" i="7"/>
  <c r="H47" i="7"/>
  <c r="H48" i="7"/>
  <c r="H49" i="7"/>
  <c r="H50" i="7"/>
  <c r="H51" i="7"/>
  <c r="H52" i="7"/>
  <c r="H53" i="7"/>
  <c r="H54" i="7"/>
  <c r="H55" i="7"/>
  <c r="H56" i="7"/>
  <c r="H57" i="7"/>
  <c r="H58" i="7"/>
  <c r="H59" i="7"/>
  <c r="H60" i="7"/>
  <c r="H61" i="7"/>
  <c r="H62" i="7"/>
  <c r="H63" i="7"/>
  <c r="H64" i="7"/>
  <c r="H65" i="7"/>
  <c r="H66" i="7"/>
  <c r="H67" i="7"/>
  <c r="H68" i="7"/>
  <c r="H69" i="7"/>
  <c r="H70" i="7"/>
  <c r="H71" i="7"/>
  <c r="H72" i="7"/>
  <c r="H73" i="7"/>
  <c r="H74" i="7"/>
  <c r="H75" i="7"/>
  <c r="H76" i="7"/>
  <c r="H77" i="7"/>
  <c r="H78" i="7"/>
  <c r="H79" i="7"/>
  <c r="H80" i="7"/>
  <c r="H81" i="7"/>
  <c r="H82" i="7"/>
  <c r="H83" i="7"/>
  <c r="H84" i="7"/>
  <c r="H85" i="7"/>
  <c r="H86" i="7"/>
  <c r="H87" i="7"/>
  <c r="H88" i="7"/>
  <c r="H89" i="7"/>
  <c r="H90" i="7"/>
  <c r="H91" i="7"/>
  <c r="H92" i="7"/>
  <c r="H93" i="7"/>
  <c r="H94" i="7"/>
  <c r="H95" i="7"/>
  <c r="H96" i="7"/>
  <c r="H97" i="7"/>
  <c r="H98" i="7"/>
  <c r="H99" i="7"/>
  <c r="H100" i="7"/>
  <c r="H101" i="7"/>
  <c r="H102" i="7"/>
  <c r="H103" i="7"/>
  <c r="H104" i="7"/>
  <c r="H105" i="7"/>
  <c r="H106" i="7"/>
  <c r="H107" i="7"/>
  <c r="H108" i="7"/>
  <c r="H109" i="7"/>
  <c r="H110" i="7"/>
  <c r="H111" i="7"/>
  <c r="H112" i="7"/>
  <c r="H113" i="7"/>
  <c r="H114" i="7"/>
  <c r="H115" i="7"/>
  <c r="H116" i="7"/>
  <c r="H117" i="7"/>
  <c r="H118" i="7"/>
  <c r="H119" i="7"/>
  <c r="H120" i="7"/>
  <c r="H121" i="7"/>
  <c r="H122" i="7"/>
  <c r="H123" i="7"/>
  <c r="H124" i="7"/>
  <c r="H125" i="7"/>
  <c r="H126" i="7"/>
  <c r="H127" i="7"/>
  <c r="H128" i="7"/>
  <c r="H129" i="7"/>
  <c r="H130" i="7"/>
  <c r="H131" i="7"/>
  <c r="H132" i="7"/>
  <c r="H133" i="7"/>
  <c r="H134" i="7"/>
  <c r="H135" i="7"/>
  <c r="H136" i="7"/>
  <c r="H137" i="7"/>
  <c r="H138" i="7"/>
  <c r="H139" i="7"/>
  <c r="H140" i="7"/>
  <c r="H141" i="7"/>
  <c r="H142" i="7"/>
  <c r="H143" i="7"/>
  <c r="H144" i="7"/>
  <c r="H145" i="7"/>
  <c r="H146" i="7"/>
  <c r="H147" i="7"/>
  <c r="H148" i="7"/>
  <c r="H149" i="7"/>
  <c r="H150" i="7"/>
  <c r="H151" i="7"/>
  <c r="H152" i="7"/>
  <c r="H153" i="7"/>
  <c r="H154" i="7"/>
  <c r="H155" i="7"/>
  <c r="H156" i="7"/>
  <c r="H157" i="7"/>
  <c r="H158" i="7"/>
  <c r="H159" i="7"/>
  <c r="H160" i="7"/>
  <c r="H161" i="7"/>
  <c r="H162" i="7"/>
  <c r="H163" i="7"/>
  <c r="H164" i="7"/>
  <c r="H165" i="7"/>
  <c r="H166" i="7"/>
  <c r="H167" i="7"/>
  <c r="H168" i="7"/>
  <c r="H169" i="7"/>
  <c r="H170" i="7"/>
  <c r="H171" i="7"/>
  <c r="H172" i="7"/>
  <c r="H173" i="7"/>
  <c r="H174" i="7"/>
  <c r="H175" i="7"/>
  <c r="H176" i="7"/>
  <c r="H177" i="7"/>
  <c r="H178" i="7"/>
  <c r="H179" i="7"/>
  <c r="H180" i="7"/>
  <c r="H181" i="7"/>
  <c r="H182" i="7"/>
  <c r="H183" i="7"/>
  <c r="H184" i="7"/>
  <c r="H185" i="7"/>
  <c r="H186" i="7"/>
  <c r="H187" i="7"/>
  <c r="H188" i="7"/>
  <c r="H189" i="7"/>
  <c r="H190" i="7"/>
  <c r="H191" i="7"/>
  <c r="H192" i="7"/>
  <c r="H193" i="7"/>
  <c r="H194" i="7"/>
  <c r="H195" i="7"/>
  <c r="H196" i="7"/>
  <c r="H197" i="7"/>
  <c r="H198" i="7"/>
  <c r="H199" i="7"/>
  <c r="H200" i="7"/>
  <c r="H201" i="7"/>
  <c r="H202" i="7"/>
  <c r="H203" i="7"/>
  <c r="H204" i="7"/>
  <c r="H5" i="7"/>
  <c r="G6" i="7"/>
  <c r="G7" i="7"/>
  <c r="G8" i="7"/>
  <c r="G9" i="7"/>
  <c r="G10" i="7"/>
  <c r="G11" i="7"/>
  <c r="G12" i="7"/>
  <c r="G13" i="7"/>
  <c r="G14" i="7"/>
  <c r="G15" i="7"/>
  <c r="G16" i="7"/>
  <c r="G17" i="7"/>
  <c r="G18" i="7"/>
  <c r="G19" i="7"/>
  <c r="G20" i="7"/>
  <c r="G21" i="7"/>
  <c r="G22" i="7"/>
  <c r="G23" i="7"/>
  <c r="G24" i="7"/>
  <c r="G25" i="7"/>
  <c r="G26" i="7"/>
  <c r="G27" i="7"/>
  <c r="G28" i="7"/>
  <c r="G29" i="7"/>
  <c r="G30" i="7"/>
  <c r="G31" i="7"/>
  <c r="G32" i="7"/>
  <c r="G33" i="7"/>
  <c r="G34" i="7"/>
  <c r="G35" i="7"/>
  <c r="G36" i="7"/>
  <c r="G38" i="7"/>
  <c r="G39" i="7"/>
  <c r="G40" i="7"/>
  <c r="G41" i="7"/>
  <c r="G42" i="7"/>
  <c r="G43" i="7"/>
  <c r="G44" i="7"/>
  <c r="G45" i="7"/>
  <c r="G46" i="7"/>
  <c r="G47" i="7"/>
  <c r="G48" i="7"/>
  <c r="G49" i="7"/>
  <c r="G50" i="7"/>
  <c r="G51" i="7"/>
  <c r="G52" i="7"/>
  <c r="G53" i="7"/>
  <c r="G54" i="7"/>
  <c r="G55" i="7"/>
  <c r="G56" i="7"/>
  <c r="G57" i="7"/>
  <c r="G58" i="7"/>
  <c r="G59" i="7"/>
  <c r="G60" i="7"/>
  <c r="G61" i="7"/>
  <c r="G62" i="7"/>
  <c r="G63" i="7"/>
  <c r="G64" i="7"/>
  <c r="G65" i="7"/>
  <c r="G66" i="7"/>
  <c r="G67" i="7"/>
  <c r="G68" i="7"/>
  <c r="G69" i="7"/>
  <c r="G70" i="7"/>
  <c r="G71" i="7"/>
  <c r="G72" i="7"/>
  <c r="G73" i="7"/>
  <c r="G74" i="7"/>
  <c r="G75" i="7"/>
  <c r="G76" i="7"/>
  <c r="G77" i="7"/>
  <c r="G78" i="7"/>
  <c r="G79" i="7"/>
  <c r="G80" i="7"/>
  <c r="G81" i="7"/>
  <c r="G82" i="7"/>
  <c r="G83" i="7"/>
  <c r="G84" i="7"/>
  <c r="G85" i="7"/>
  <c r="G86" i="7"/>
  <c r="G87" i="7"/>
  <c r="G88" i="7"/>
  <c r="G89" i="7"/>
  <c r="G90" i="7"/>
  <c r="G91" i="7"/>
  <c r="G92" i="7"/>
  <c r="G93" i="7"/>
  <c r="G94" i="7"/>
  <c r="G95" i="7"/>
  <c r="G96" i="7"/>
  <c r="G97" i="7"/>
  <c r="G98" i="7"/>
  <c r="G99" i="7"/>
  <c r="G100" i="7"/>
  <c r="G101" i="7"/>
  <c r="G102" i="7"/>
  <c r="G103" i="7"/>
  <c r="G104" i="7"/>
  <c r="G105" i="7"/>
  <c r="G106" i="7"/>
  <c r="G107" i="7"/>
  <c r="G108" i="7"/>
  <c r="G109" i="7"/>
  <c r="G110" i="7"/>
  <c r="G111" i="7"/>
  <c r="G112" i="7"/>
  <c r="G113" i="7"/>
  <c r="G114" i="7"/>
  <c r="G115" i="7"/>
  <c r="G116" i="7"/>
  <c r="G117" i="7"/>
  <c r="G118" i="7"/>
  <c r="G119" i="7"/>
  <c r="G120" i="7"/>
  <c r="G121" i="7"/>
  <c r="G122" i="7"/>
  <c r="G123" i="7"/>
  <c r="G124" i="7"/>
  <c r="G125" i="7"/>
  <c r="G126" i="7"/>
  <c r="G127" i="7"/>
  <c r="G128" i="7"/>
  <c r="G129" i="7"/>
  <c r="G130" i="7"/>
  <c r="G131" i="7"/>
  <c r="G132" i="7"/>
  <c r="G133" i="7"/>
  <c r="G134" i="7"/>
  <c r="G135" i="7"/>
  <c r="G136" i="7"/>
  <c r="G137" i="7"/>
  <c r="G138" i="7"/>
  <c r="G139" i="7"/>
  <c r="G140" i="7"/>
  <c r="G141" i="7"/>
  <c r="G142" i="7"/>
  <c r="G143" i="7"/>
  <c r="G144" i="7"/>
  <c r="G145" i="7"/>
  <c r="G146" i="7"/>
  <c r="G147" i="7"/>
  <c r="G148" i="7"/>
  <c r="G149" i="7"/>
  <c r="G150" i="7"/>
  <c r="G151" i="7"/>
  <c r="G152" i="7"/>
  <c r="G153" i="7"/>
  <c r="G154" i="7"/>
  <c r="G155" i="7"/>
  <c r="G156" i="7"/>
  <c r="G157" i="7"/>
  <c r="G158" i="7"/>
  <c r="G159" i="7"/>
  <c r="G160" i="7"/>
  <c r="G161" i="7"/>
  <c r="G162" i="7"/>
  <c r="G163" i="7"/>
  <c r="G164" i="7"/>
  <c r="G165" i="7"/>
  <c r="G166" i="7"/>
  <c r="G167" i="7"/>
  <c r="G168" i="7"/>
  <c r="G169" i="7"/>
  <c r="G170" i="7"/>
  <c r="G171" i="7"/>
  <c r="G172" i="7"/>
  <c r="G173" i="7"/>
  <c r="G174" i="7"/>
  <c r="G175" i="7"/>
  <c r="G176" i="7"/>
  <c r="G177" i="7"/>
  <c r="G178" i="7"/>
  <c r="G179" i="7"/>
  <c r="G180" i="7"/>
  <c r="G181" i="7"/>
  <c r="G182" i="7"/>
  <c r="G183" i="7"/>
  <c r="G184" i="7"/>
  <c r="G185" i="7"/>
  <c r="G186" i="7"/>
  <c r="G187" i="7"/>
  <c r="G188" i="7"/>
  <c r="G189" i="7"/>
  <c r="G190" i="7"/>
  <c r="G191" i="7"/>
  <c r="G192" i="7"/>
  <c r="G193" i="7"/>
  <c r="G194" i="7"/>
  <c r="G195" i="7"/>
  <c r="G196" i="7"/>
  <c r="G197" i="7"/>
  <c r="G198" i="7"/>
  <c r="G199" i="7"/>
  <c r="G200" i="7"/>
  <c r="G201" i="7"/>
  <c r="G202" i="7"/>
  <c r="G203" i="7"/>
  <c r="G204" i="7"/>
  <c r="G5" i="7"/>
  <c r="J10" i="5"/>
  <c r="I10" i="5"/>
  <c r="H10" i="5"/>
  <c r="G10" i="5"/>
  <c r="F10" i="5"/>
  <c r="E10" i="5"/>
  <c r="D10" i="5"/>
  <c r="J5" i="5"/>
  <c r="J6" i="5"/>
  <c r="J7" i="5"/>
  <c r="J8" i="5"/>
  <c r="J9" i="5"/>
  <c r="J4" i="5"/>
  <c r="I5" i="5"/>
  <c r="I6" i="5"/>
  <c r="I7" i="5"/>
  <c r="I8" i="5"/>
  <c r="I9" i="5"/>
  <c r="I4" i="5"/>
  <c r="H5" i="5"/>
  <c r="H6" i="5"/>
  <c r="H7" i="5"/>
  <c r="H8" i="5"/>
  <c r="H9" i="5"/>
  <c r="H4" i="5"/>
  <c r="G5" i="5"/>
  <c r="G6" i="5"/>
  <c r="G7" i="5"/>
  <c r="G8" i="5"/>
  <c r="G9" i="5"/>
  <c r="G4" i="5"/>
  <c r="F5" i="5"/>
  <c r="F6" i="5"/>
  <c r="F7" i="5"/>
  <c r="F8" i="5"/>
  <c r="F9" i="5"/>
  <c r="F4" i="5"/>
  <c r="E5" i="5"/>
  <c r="E6" i="5"/>
  <c r="E7" i="5"/>
  <c r="E8" i="5"/>
  <c r="E9" i="5"/>
  <c r="E4" i="5"/>
  <c r="D5" i="5"/>
  <c r="D6" i="5"/>
  <c r="D7" i="5"/>
  <c r="D8" i="5"/>
  <c r="D9" i="5"/>
  <c r="D4" i="5"/>
  <c r="F6" i="4" a="1"/>
  <c r="F6" i="4" s="1"/>
  <c r="H17" i="4"/>
  <c r="H18" i="4"/>
  <c r="H19" i="4"/>
  <c r="H20" i="4"/>
  <c r="H21" i="4"/>
  <c r="H16" i="4"/>
  <c r="G17" i="4"/>
  <c r="G18" i="4"/>
  <c r="G19" i="4"/>
  <c r="G20" i="4"/>
  <c r="G21" i="4"/>
  <c r="G16" i="4"/>
  <c r="F17" i="4"/>
  <c r="F18" i="4"/>
  <c r="F19" i="4"/>
  <c r="F20" i="4"/>
  <c r="F21" i="4"/>
  <c r="F16" i="4"/>
  <c r="F4" i="2" a="1"/>
  <c r="F4" i="2" s="1"/>
  <c r="E5" i="2"/>
  <c r="E6" i="2"/>
  <c r="E7" i="2"/>
  <c r="E8" i="2"/>
  <c r="E9" i="2"/>
  <c r="E10" i="2"/>
  <c r="E11" i="2"/>
  <c r="E12" i="2"/>
  <c r="E13" i="2"/>
  <c r="E14" i="2"/>
  <c r="E15" i="2"/>
  <c r="E16" i="2"/>
  <c r="E17" i="2"/>
  <c r="E18" i="2"/>
  <c r="E19" i="2"/>
  <c r="E20" i="2"/>
  <c r="E21" i="2"/>
  <c r="E22" i="2"/>
  <c r="E23" i="2"/>
  <c r="E24" i="2"/>
  <c r="E25" i="2"/>
  <c r="E26" i="2"/>
  <c r="E27" i="2"/>
  <c r="E28" i="2"/>
  <c r="E29" i="2"/>
  <c r="E30" i="2"/>
  <c r="E31" i="2"/>
  <c r="E32" i="2"/>
  <c r="E33" i="2"/>
  <c r="E34" i="2"/>
  <c r="E35" i="2"/>
  <c r="E36" i="2"/>
  <c r="E37" i="2"/>
  <c r="E38" i="2"/>
  <c r="E39" i="2"/>
  <c r="E40" i="2"/>
  <c r="E41" i="2"/>
  <c r="E42" i="2"/>
  <c r="E43" i="2"/>
  <c r="E44" i="2"/>
  <c r="E45" i="2"/>
  <c r="E46" i="2"/>
  <c r="E47" i="2"/>
  <c r="E48" i="2"/>
  <c r="E49" i="2"/>
  <c r="E50" i="2"/>
  <c r="E51" i="2"/>
  <c r="E52" i="2"/>
  <c r="E53" i="2"/>
  <c r="E54" i="2"/>
  <c r="E55" i="2"/>
  <c r="E56" i="2"/>
  <c r="E57" i="2"/>
  <c r="E58" i="2"/>
  <c r="E59" i="2"/>
  <c r="E60" i="2"/>
  <c r="E61" i="2"/>
  <c r="E62" i="2"/>
  <c r="E63" i="2"/>
  <c r="E64" i="2"/>
  <c r="E65" i="2"/>
  <c r="E66" i="2"/>
  <c r="E67" i="2"/>
  <c r="E68" i="2"/>
  <c r="E69" i="2"/>
  <c r="E70" i="2"/>
  <c r="E71" i="2"/>
  <c r="E72" i="2"/>
  <c r="E73" i="2"/>
  <c r="E74" i="2"/>
  <c r="E75" i="2"/>
  <c r="E76" i="2"/>
  <c r="E77" i="2"/>
  <c r="E78" i="2"/>
  <c r="E79" i="2"/>
  <c r="E80" i="2"/>
  <c r="E81" i="2"/>
  <c r="E82" i="2"/>
  <c r="E83" i="2"/>
  <c r="E84" i="2"/>
  <c r="E85" i="2"/>
  <c r="E86" i="2"/>
  <c r="E87" i="2"/>
  <c r="E88" i="2"/>
  <c r="E89" i="2"/>
  <c r="E90" i="2"/>
  <c r="E91" i="2"/>
  <c r="E92" i="2"/>
  <c r="E93" i="2"/>
  <c r="E94" i="2"/>
  <c r="E95" i="2"/>
  <c r="E96" i="2"/>
  <c r="E97" i="2"/>
  <c r="E98" i="2"/>
  <c r="E99" i="2"/>
  <c r="E100" i="2"/>
  <c r="E101" i="2"/>
  <c r="E102" i="2"/>
  <c r="E103" i="2"/>
  <c r="E104" i="2"/>
  <c r="E105" i="2"/>
  <c r="E106" i="2"/>
  <c r="E107" i="2"/>
  <c r="E108" i="2"/>
  <c r="E109" i="2"/>
  <c r="E110" i="2"/>
  <c r="E111" i="2"/>
  <c r="E112" i="2"/>
  <c r="E113" i="2"/>
  <c r="E114" i="2"/>
  <c r="E115" i="2"/>
  <c r="E116" i="2"/>
  <c r="E117" i="2"/>
  <c r="E118" i="2"/>
  <c r="E119" i="2"/>
  <c r="E120" i="2"/>
  <c r="E121" i="2"/>
  <c r="E122" i="2"/>
  <c r="E123" i="2"/>
  <c r="E124" i="2"/>
  <c r="E125" i="2"/>
  <c r="E126" i="2"/>
  <c r="E127" i="2"/>
  <c r="E128" i="2"/>
  <c r="E129" i="2"/>
  <c r="E130" i="2"/>
  <c r="E131" i="2"/>
  <c r="E132" i="2"/>
  <c r="E133" i="2"/>
  <c r="E134" i="2"/>
  <c r="E135" i="2"/>
  <c r="E136" i="2"/>
  <c r="E137" i="2"/>
  <c r="E138" i="2"/>
  <c r="E139" i="2"/>
  <c r="E140" i="2"/>
  <c r="E141" i="2"/>
  <c r="E142" i="2"/>
  <c r="E143" i="2"/>
  <c r="E144" i="2"/>
  <c r="E145" i="2"/>
  <c r="E146" i="2"/>
  <c r="E147" i="2"/>
  <c r="E148" i="2"/>
  <c r="E149" i="2"/>
  <c r="E150" i="2"/>
  <c r="E151" i="2"/>
  <c r="E152" i="2"/>
  <c r="E153" i="2"/>
  <c r="E154" i="2"/>
  <c r="E155" i="2"/>
  <c r="E156" i="2"/>
  <c r="E157" i="2"/>
  <c r="E158" i="2"/>
  <c r="E159" i="2"/>
  <c r="E160" i="2"/>
  <c r="E161" i="2"/>
  <c r="E162" i="2"/>
  <c r="E163" i="2"/>
  <c r="E164" i="2"/>
  <c r="E165" i="2"/>
  <c r="E166" i="2"/>
  <c r="E167" i="2"/>
  <c r="E168" i="2"/>
  <c r="E169" i="2"/>
  <c r="E170" i="2"/>
  <c r="E171" i="2"/>
  <c r="E172" i="2"/>
  <c r="E173" i="2"/>
  <c r="E174" i="2"/>
  <c r="E175" i="2"/>
  <c r="E176" i="2"/>
  <c r="E177" i="2"/>
  <c r="E178" i="2"/>
  <c r="E179" i="2"/>
  <c r="E180" i="2"/>
  <c r="E181" i="2"/>
  <c r="E182" i="2"/>
  <c r="E183" i="2"/>
  <c r="E184" i="2"/>
  <c r="E185" i="2"/>
  <c r="E186" i="2"/>
  <c r="E187" i="2"/>
  <c r="E188" i="2"/>
  <c r="E189" i="2"/>
  <c r="E190" i="2"/>
  <c r="E191" i="2"/>
  <c r="E192" i="2"/>
  <c r="E193" i="2"/>
  <c r="E194" i="2"/>
  <c r="E195" i="2"/>
  <c r="E196" i="2"/>
  <c r="E197" i="2"/>
  <c r="E198" i="2"/>
  <c r="E199" i="2"/>
  <c r="E200" i="2"/>
  <c r="E201" i="2"/>
  <c r="E202" i="2"/>
  <c r="E203" i="2"/>
  <c r="E4" i="2"/>
  <c r="D21" i="4"/>
  <c r="D17" i="4"/>
  <c r="D20" i="4"/>
  <c r="D16" i="4"/>
  <c r="D19" i="4"/>
  <c r="D18" i="4"/>
  <c r="D11" i="4"/>
  <c r="D10" i="4"/>
  <c r="D9" i="4"/>
  <c r="D8" i="4"/>
  <c r="D7" i="4"/>
  <c r="D6" i="4"/>
  <c r="D9" i="8"/>
  <c r="D5" i="8"/>
  <c r="D8" i="8"/>
  <c r="D6" i="8"/>
  <c r="D7" i="8"/>
  <c r="D10" i="8"/>
  <c r="N8" i="7" l="1"/>
  <c r="N9" i="7"/>
  <c r="M6" i="7"/>
  <c r="U6" i="7"/>
  <c r="O7" i="7"/>
  <c r="W7" i="7"/>
  <c r="R8" i="7"/>
  <c r="U9" i="7"/>
  <c r="X5" i="7"/>
  <c r="P5" i="7"/>
  <c r="R6" i="7"/>
  <c r="V6" i="7"/>
  <c r="M8" i="7"/>
  <c r="P7" i="7"/>
  <c r="T7" i="7"/>
  <c r="U8" i="7"/>
  <c r="Q8" i="7"/>
  <c r="X9" i="7"/>
  <c r="T9" i="7"/>
  <c r="P9" i="7"/>
  <c r="M5" i="7"/>
  <c r="M7" i="7"/>
  <c r="S7" i="7"/>
  <c r="V8" i="7"/>
  <c r="Q9" i="7"/>
  <c r="T5" i="7"/>
  <c r="N6" i="7"/>
  <c r="X7" i="7"/>
  <c r="W5" i="7"/>
  <c r="S5" i="7"/>
  <c r="O5" i="7"/>
  <c r="O6" i="7"/>
  <c r="S6" i="7"/>
  <c r="W6" i="7"/>
  <c r="M9" i="7"/>
  <c r="Q7" i="7"/>
  <c r="U7" i="7"/>
  <c r="X8" i="7"/>
  <c r="T8" i="7"/>
  <c r="P8" i="7"/>
  <c r="W9" i="7"/>
  <c r="S9" i="7"/>
  <c r="O9" i="7"/>
  <c r="U5" i="7"/>
  <c r="Q5" i="7"/>
  <c r="Q6" i="7"/>
  <c r="V5" i="7"/>
  <c r="R5" i="7"/>
  <c r="N5" i="7"/>
  <c r="P6" i="7"/>
  <c r="T6" i="7"/>
  <c r="X6" i="7"/>
  <c r="N7" i="7"/>
  <c r="R7" i="7"/>
  <c r="V7" i="7"/>
  <c r="W8" i="7"/>
  <c r="S8" i="7"/>
  <c r="O8" i="7"/>
  <c r="V9" i="7"/>
  <c r="R9"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<sst xmlns="http://schemas.openxmlformats.org/spreadsheetml/2006/main" count="787" uniqueCount="80">
  <si>
    <t>Service Type</t>
  </si>
  <si>
    <t>Service
Code</t>
  </si>
  <si>
    <t>Description of Service</t>
  </si>
  <si>
    <t>Discounts</t>
  </si>
  <si>
    <t>Price
(INR)</t>
  </si>
  <si>
    <t>ITR</t>
  </si>
  <si>
    <t>GSTR</t>
  </si>
  <si>
    <t>Tax audit</t>
  </si>
  <si>
    <t>GST audit</t>
  </si>
  <si>
    <t>Stat audit</t>
  </si>
  <si>
    <t>I1</t>
  </si>
  <si>
    <t>G1</t>
  </si>
  <si>
    <t>I2</t>
  </si>
  <si>
    <t>G2</t>
  </si>
  <si>
    <t>C1</t>
  </si>
  <si>
    <t>Income tax return</t>
  </si>
  <si>
    <t>GST returns</t>
  </si>
  <si>
    <t>Audit under Income tax Act, 1961</t>
  </si>
  <si>
    <t>Audit under Central Goods and Services tax Act, 2017</t>
  </si>
  <si>
    <t>Audit under Companies Act, 2013</t>
  </si>
  <si>
    <t>CA pricing sheet</t>
  </si>
  <si>
    <t>Combo of I1 and I2</t>
  </si>
  <si>
    <t>Combo of G1 and G2</t>
  </si>
  <si>
    <t>Date</t>
  </si>
  <si>
    <t>State</t>
  </si>
  <si>
    <t>Rajasthan</t>
  </si>
  <si>
    <t>Maharashtra</t>
  </si>
  <si>
    <t>Gujarat</t>
  </si>
  <si>
    <t>Punjab</t>
  </si>
  <si>
    <t>Tamil Nadu</t>
  </si>
  <si>
    <t>Goa</t>
  </si>
  <si>
    <t>Himachal Pradesh</t>
  </si>
  <si>
    <t>Bill no.</t>
  </si>
  <si>
    <t>Service</t>
  </si>
  <si>
    <t>GST Audit</t>
  </si>
  <si>
    <t>Tax Audit</t>
  </si>
  <si>
    <t>Stat Audit</t>
  </si>
  <si>
    <t>Accounting work</t>
  </si>
  <si>
    <t>Service code</t>
  </si>
  <si>
    <t>Amount (INR)</t>
  </si>
  <si>
    <t>29/02/2021</t>
  </si>
  <si>
    <t>Law</t>
  </si>
  <si>
    <t>Sales in 2021</t>
  </si>
  <si>
    <t>Total Sales</t>
  </si>
  <si>
    <t>Central Govt</t>
  </si>
  <si>
    <t>State Govt</t>
  </si>
  <si>
    <t>Local Govt</t>
  </si>
  <si>
    <t>NA</t>
  </si>
  <si>
    <t>Tax rates -&gt;</t>
  </si>
  <si>
    <t>Taxes payable</t>
  </si>
  <si>
    <t>Statement</t>
  </si>
  <si>
    <t>State Settlement</t>
  </si>
  <si>
    <t>Total</t>
  </si>
  <si>
    <t>Taxes for each service</t>
  </si>
  <si>
    <t>Taxes to states</t>
  </si>
  <si>
    <t>DAY</t>
  </si>
  <si>
    <t>MONTH</t>
  </si>
  <si>
    <t>YEAR</t>
  </si>
  <si>
    <t>MONTHS</t>
  </si>
  <si>
    <t>Profit</t>
  </si>
  <si>
    <t>Profit rate</t>
  </si>
  <si>
    <t>CGST Act , 2017</t>
  </si>
  <si>
    <t>Companies Act, 2013</t>
  </si>
  <si>
    <t>Miscellaneous</t>
  </si>
  <si>
    <t>Income Tax Act, 1961</t>
  </si>
  <si>
    <t>Sum of Bill no.</t>
  </si>
  <si>
    <t>Column Labels</t>
  </si>
  <si>
    <t>Grand Total</t>
  </si>
  <si>
    <t>Row Labels</t>
  </si>
  <si>
    <t>Service code not found</t>
  </si>
  <si>
    <t>Sum of Amount (INR)</t>
  </si>
  <si>
    <t>Average of Amount (INR)</t>
  </si>
  <si>
    <t>A</t>
  </si>
  <si>
    <t>2/29/21</t>
  </si>
  <si>
    <t>Year</t>
  </si>
  <si>
    <t>i)</t>
  </si>
  <si>
    <t xml:space="preserve">Profit earned at this level </t>
  </si>
  <si>
    <t>Profit Earned</t>
  </si>
  <si>
    <t xml:space="preserve">delta </t>
  </si>
  <si>
    <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</si>
</sst>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_(* #,##0_);_(* \(#,##0\);_(* &quot;-&quot;??_);_(@_)"/>
    <numFmt numFmtId="165" formatCode=";;;"/>
    <numFmt numFmtId="166" formatCode="m/d/yy;@"/>
  </numFmts>
  <fonts count="6" x14ac:knownFonts="1">
    <font>
      <sz val="12"/>
      <color theme="1"/>
      <name val="Calibri"/>
      <family val="2"/>
      <scheme val="minor"/>
    </font>
    <font>
      <sz val="12"/>
      <color theme="1"/>
      <name val="Calibri"/>
      <family val="2"/>
      <scheme val="minor"/>
    </font>
    <font>
      <b/>
      <sz val="12"/>
      <color theme="1"/>
      <name val="Calibri"/>
      <family val="2"/>
      <scheme val="minor"/>
    </font>
    <font>
      <sz val="11"/>
      <color indexed="9"/>
      <name val="Arial"/>
      <family val="2"/>
    </font>
    <font>
      <sz val="10"/>
      <color indexed="9"/>
      <name val="Arial"/>
      <family val="2"/>
    </font>
    <font>
      <b/>
      <sz val="11"/>
      <color theme="1"/>
      <name val="Calibri"/>
      <family val="2"/>
      <scheme val="minor"/>
    </font>
  </fonts>
  <fills count="8">
    <fill>
      <patternFill patternType="none"/>
    </fill>
    <fill>
      <patternFill patternType="gray125"/>
    </fill>
    <fill>
      <patternFill patternType="solid">
        <fgColor theme="4"/>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theme="0"/>
        <bgColor theme="4" tint="0.79998168889431442"/>
      </patternFill>
    </fill>
    <fill>
      <patternFill patternType="solid">
        <fgColor theme="0"/>
        <bgColor indexed="64"/>
      </patternFill>
    </fill>
  </fills>
  <borders count="11">
    <border>
      <left/>
      <right/>
      <top/>
      <bottom/>
      <diagonal/>
    </border>
    <border>
      <left style="thin">
        <color indexed="55"/>
      </left>
      <right style="thin">
        <color indexed="55"/>
      </right>
      <top style="thin">
        <color indexed="55"/>
      </top>
      <bottom style="thin">
        <color indexed="55"/>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theme="4" tint="0.39997558519241921"/>
      </top>
      <bottom/>
      <diagonal/>
    </border>
    <border>
      <left/>
      <right/>
      <top/>
      <bottom style="thin">
        <color theme="4" tint="0.39997558519241921"/>
      </bottom>
      <diagonal/>
    </border>
  </borders>
  <cellStyleXfs count="2">
    <xf numFmtId="0" fontId="0" fillId="0" borderId="0"/>
    <xf numFmtId="43" fontId="1" fillId="0" borderId="0" applyFont="0" applyFill="0" applyBorder="0" applyAlignment="0" applyProtection="0"/>
  </cellStyleXfs>
  <cellXfs count="52">
    <xf numFmtId="0" fontId="0" fillId="0" borderId="0" xfId="0"/>
    <xf numFmtId="0" fontId="3" fillId="2" borderId="0" xfId="0" applyFont="1" applyFill="1" applyAlignment="1">
      <alignment horizontal="center" vertical="center" wrapText="1"/>
    </xf>
    <xf numFmtId="0" fontId="0" fillId="0" borderId="1" xfId="0" applyBorder="1" applyAlignment="1">
      <alignment horizontal="left" vertical="center" indent="1"/>
    </xf>
    <xf numFmtId="0" fontId="0" fillId="0" borderId="1" xfId="0" applyBorder="1" applyAlignment="1">
      <alignment horizontal="left" vertical="center" wrapText="1" indent="1"/>
    </xf>
    <xf numFmtId="43" fontId="0" fillId="0" borderId="1" xfId="0" applyNumberFormat="1" applyBorder="1" applyAlignment="1">
      <alignment vertical="center"/>
    </xf>
    <xf numFmtId="0" fontId="0" fillId="0" borderId="0" xfId="0" applyAlignment="1">
      <alignment vertical="center"/>
    </xf>
    <xf numFmtId="0" fontId="3" fillId="2" borderId="0" xfId="0" applyFont="1" applyFill="1" applyAlignment="1">
      <alignment horizontal="left" vertical="center" indent="1"/>
    </xf>
    <xf numFmtId="0" fontId="4" fillId="2" borderId="0" xfId="0" applyFont="1" applyFill="1" applyAlignment="1">
      <alignment vertical="center"/>
    </xf>
    <xf numFmtId="0" fontId="3" fillId="2" borderId="0" xfId="0" applyFont="1" applyFill="1" applyAlignment="1">
      <alignment horizontal="left" vertical="center"/>
    </xf>
    <xf numFmtId="0" fontId="0" fillId="0" borderId="1" xfId="0" applyBorder="1" applyAlignment="1">
      <alignment horizontal="left" vertical="center"/>
    </xf>
    <xf numFmtId="43" fontId="0" fillId="0" borderId="0" xfId="0" applyNumberFormat="1"/>
    <xf numFmtId="0" fontId="2" fillId="0" borderId="0" xfId="0" applyFont="1"/>
    <xf numFmtId="0" fontId="0" fillId="0" borderId="2" xfId="0" applyBorder="1"/>
    <xf numFmtId="9" fontId="0" fillId="0" borderId="2" xfId="0" applyNumberFormat="1" applyBorder="1"/>
    <xf numFmtId="14" fontId="0" fillId="0" borderId="2" xfId="0" applyNumberFormat="1" applyBorder="1"/>
    <xf numFmtId="43" fontId="0" fillId="0" borderId="2" xfId="1" applyFont="1" applyBorder="1"/>
    <xf numFmtId="164" fontId="0" fillId="0" borderId="2" xfId="1" applyNumberFormat="1" applyFont="1" applyBorder="1"/>
    <xf numFmtId="164" fontId="0" fillId="0" borderId="0" xfId="0" applyNumberFormat="1"/>
    <xf numFmtId="0" fontId="5" fillId="3" borderId="2" xfId="0" applyFont="1" applyFill="1" applyBorder="1"/>
    <xf numFmtId="0" fontId="0" fillId="0" borderId="7" xfId="0" applyBorder="1"/>
    <xf numFmtId="0" fontId="2" fillId="3" borderId="2" xfId="0" applyFont="1" applyFill="1" applyBorder="1"/>
    <xf numFmtId="9" fontId="0" fillId="3" borderId="2" xfId="0" applyNumberFormat="1" applyFont="1" applyFill="1" applyBorder="1" applyAlignment="1">
      <alignment horizontal="center" vertical="center"/>
    </xf>
    <xf numFmtId="0" fontId="5" fillId="3" borderId="2" xfId="0" applyFont="1" applyFill="1" applyBorder="1" applyAlignment="1"/>
    <xf numFmtId="0" fontId="0" fillId="0" borderId="8" xfId="0" applyFill="1" applyBorder="1"/>
    <xf numFmtId="0" fontId="0" fillId="0" borderId="2" xfId="0" applyFill="1" applyBorder="1"/>
    <xf numFmtId="0" fontId="2" fillId="4" borderId="7" xfId="0" applyFont="1" applyFill="1" applyBorder="1"/>
    <xf numFmtId="0" fontId="2" fillId="4" borderId="2" xfId="0" applyFont="1" applyFill="1" applyBorder="1"/>
    <xf numFmtId="0" fontId="2" fillId="5" borderId="2" xfId="0" applyFont="1" applyFill="1" applyBorder="1" applyAlignment="1"/>
    <xf numFmtId="0" fontId="0" fillId="5" borderId="2" xfId="0" applyFont="1" applyFill="1" applyBorder="1" applyAlignment="1"/>
    <xf numFmtId="0" fontId="0" fillId="5" borderId="2" xfId="0" applyFont="1" applyFill="1" applyBorder="1"/>
    <xf numFmtId="43" fontId="0" fillId="5" borderId="2" xfId="0" applyNumberFormat="1" applyFont="1" applyFill="1" applyBorder="1"/>
    <xf numFmtId="0" fontId="5" fillId="3" borderId="8" xfId="0" applyFont="1" applyFill="1" applyBorder="1"/>
    <xf numFmtId="0" fontId="5" fillId="3" borderId="0" xfId="0" applyFont="1" applyFill="1" applyBorder="1"/>
    <xf numFmtId="0" fontId="0" fillId="0" borderId="0" xfId="0" applyNumberFormat="1"/>
    <xf numFmtId="0" fontId="0" fillId="0" borderId="0" xfId="0" pivotButton="1"/>
    <xf numFmtId="0" fontId="0" fillId="0" borderId="0" xfId="0" applyAlignment="1">
      <alignment horizontal="left"/>
    </xf>
    <xf numFmtId="0" fontId="2" fillId="6" borderId="10" xfId="0" applyFont="1" applyFill="1" applyBorder="1"/>
    <xf numFmtId="0" fontId="2" fillId="6" borderId="9" xfId="0" applyNumberFormat="1" applyFont="1" applyFill="1" applyBorder="1"/>
    <xf numFmtId="165" fontId="0" fillId="0" borderId="2" xfId="0" applyNumberFormat="1" applyBorder="1"/>
    <xf numFmtId="166" fontId="0" fillId="0" borderId="2" xfId="0" applyNumberFormat="1" applyBorder="1"/>
    <xf numFmtId="43" fontId="0" fillId="7" borderId="2" xfId="0" applyNumberFormat="1" applyFont="1" applyFill="1" applyBorder="1"/>
    <xf numFmtId="0" fontId="0" fillId="0" borderId="3" xfId="0" applyBorder="1" applyAlignment="1">
      <alignment horizontal="center"/>
    </xf>
    <xf numFmtId="0" fontId="0" fillId="0" borderId="4" xfId="0" applyBorder="1" applyAlignment="1">
      <alignment horizontal="center"/>
    </xf>
    <xf numFmtId="0" fontId="0" fillId="0" borderId="5" xfId="0" applyBorder="1" applyAlignment="1">
      <alignment horizontal="center"/>
    </xf>
    <xf numFmtId="0" fontId="2" fillId="3" borderId="2" xfId="0" applyFont="1" applyFill="1" applyBorder="1" applyAlignment="1">
      <alignment horizontal="center"/>
    </xf>
    <xf numFmtId="0" fontId="0" fillId="0" borderId="6" xfId="0" applyBorder="1" applyAlignment="1">
      <alignment horizontal="center" vertical="center"/>
    </xf>
    <xf numFmtId="0" fontId="0" fillId="0" borderId="8" xfId="0" applyBorder="1" applyAlignment="1">
      <alignment horizontal="center" vertical="center"/>
    </xf>
    <xf numFmtId="0" fontId="0" fillId="0" borderId="7" xfId="0" applyBorder="1" applyAlignment="1">
      <alignment horizontal="center" vertical="center"/>
    </xf>
    <xf numFmtId="0" fontId="5" fillId="3" borderId="2" xfId="0" applyFont="1" applyFill="1" applyBorder="1" applyAlignment="1">
      <alignment horizontal="center"/>
    </xf>
    <xf numFmtId="0" fontId="5" fillId="3" borderId="3" xfId="0" applyFont="1" applyFill="1" applyBorder="1" applyAlignment="1">
      <alignment horizontal="center"/>
    </xf>
    <xf numFmtId="0" fontId="5" fillId="3" borderId="4" xfId="0" applyFont="1" applyFill="1" applyBorder="1" applyAlignment="1">
      <alignment horizontal="center"/>
    </xf>
    <xf numFmtId="0" fontId="5" fillId="3" borderId="5" xfId="0" applyFont="1" applyFill="1" applyBorder="1" applyAlignment="1">
      <alignment horizontal="center"/>
    </xf>
  </cellXfs>
  <cellStyles count="2">
    <cellStyle name="Comma" xfId="1" builtinId="3"/>
    <cellStyle name="Normal" xfId="0" builtinId="0"/>
  </cellStyles>
  <dxfs count="5">
    <dxf>
      <fill>
        <patternFill>
          <bgColor rgb="FFFF0000"/>
        </patternFill>
      </fill>
    </dxf>
    <dxf>
      <fill>
        <patternFill>
          <bgColor rgb="FFFFFF00"/>
        </patternFill>
      </fill>
    </dxf>
    <dxf>
      <fill>
        <patternFill>
          <bgColor rgb="FF00B0F0"/>
        </patternFill>
      </fill>
    </dxf>
    <dxf>
      <fill>
        <patternFill>
          <bgColor rgb="FF00B05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microsoft.com/office/2007/relationships/slicerCache" Target="slicerCaches/slicerCache1.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[Assignment data.xlsx]Pivot!PivotTable4</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Pivot!$D$18:$D$19</c:f>
              <c:strCache>
                <c:ptCount val="1"/>
                <c:pt idx="0">
                  <c:v>Goa</c:v>
                </c:pt>
              </c:strCache>
            </c:strRef>
          </c:tx>
          <c:spPr>
            <a:solidFill>
              <a:schemeClr val="accent1"/>
            </a:solidFill>
            <a:ln>
              <a:noFill/>
            </a:ln>
            <a:effectLst/>
          </c:spPr>
          <c:invertIfNegative val="0"/>
          <c:cat>
            <c:strRef>
              <c:f>Pivot!$C$20:$C$26</c:f>
              <c:strCache>
                <c:ptCount val="6"/>
                <c:pt idx="0">
                  <c:v>Accounting work</c:v>
                </c:pt>
                <c:pt idx="1">
                  <c:v>GST Audit</c:v>
                </c:pt>
                <c:pt idx="2">
                  <c:v>GSTR</c:v>
                </c:pt>
                <c:pt idx="3">
                  <c:v>ITR</c:v>
                </c:pt>
                <c:pt idx="4">
                  <c:v>Stat Audit</c:v>
                </c:pt>
                <c:pt idx="5">
                  <c:v>Tax Audit</c:v>
                </c:pt>
              </c:strCache>
            </c:strRef>
          </c:cat>
          <c:val>
            <c:numRef>
              <c:f>Pivot!$D$20:$D$26</c:f>
              <c:numCache>
                <c:formatCode>General</c:formatCode>
                <c:ptCount val="6"/>
                <c:pt idx="2">
                  <c:v>164000</c:v>
                </c:pt>
                <c:pt idx="3">
                  <c:v>12000</c:v>
                </c:pt>
                <c:pt idx="4">
                  <c:v>11000</c:v>
                </c:pt>
                <c:pt idx="5">
                  <c:v>54000</c:v>
                </c:pt>
              </c:numCache>
            </c:numRef>
          </c:val>
          <c:extLst>
            <c:ext xmlns:c16="http://schemas.microsoft.com/office/drawing/2014/chart" uri="{C3380CC4-5D6E-409C-BE32-E72D297353CC}">
              <c16:uniqueId val="{00000000-2016-4655-87F1-2FFDF6DBB28F}"/>
            </c:ext>
          </c:extLst>
        </c:ser>
        <c:ser>
          <c:idx val="1"/>
          <c:order val="1"/>
          <c:tx>
            <c:strRef>
              <c:f>Pivot!$E$18:$E$19</c:f>
              <c:strCache>
                <c:ptCount val="1"/>
                <c:pt idx="0">
                  <c:v>Gujarat</c:v>
                </c:pt>
              </c:strCache>
            </c:strRef>
          </c:tx>
          <c:spPr>
            <a:solidFill>
              <a:schemeClr val="accent2"/>
            </a:solidFill>
            <a:ln>
              <a:noFill/>
            </a:ln>
            <a:effectLst/>
          </c:spPr>
          <c:invertIfNegative val="0"/>
          <c:cat>
            <c:strRef>
              <c:f>Pivot!$C$20:$C$26</c:f>
              <c:strCache>
                <c:ptCount val="6"/>
                <c:pt idx="0">
                  <c:v>Accounting work</c:v>
                </c:pt>
                <c:pt idx="1">
                  <c:v>GST Audit</c:v>
                </c:pt>
                <c:pt idx="2">
                  <c:v>GSTR</c:v>
                </c:pt>
                <c:pt idx="3">
                  <c:v>ITR</c:v>
                </c:pt>
                <c:pt idx="4">
                  <c:v>Stat Audit</c:v>
                </c:pt>
                <c:pt idx="5">
                  <c:v>Tax Audit</c:v>
                </c:pt>
              </c:strCache>
            </c:strRef>
          </c:cat>
          <c:val>
            <c:numRef>
              <c:f>Pivot!$E$20:$E$26</c:f>
              <c:numCache>
                <c:formatCode>General</c:formatCode>
                <c:ptCount val="6"/>
                <c:pt idx="0">
                  <c:v>16000</c:v>
                </c:pt>
                <c:pt idx="1">
                  <c:v>124000</c:v>
                </c:pt>
                <c:pt idx="2">
                  <c:v>139000</c:v>
                </c:pt>
                <c:pt idx="3">
                  <c:v>84000</c:v>
                </c:pt>
                <c:pt idx="4">
                  <c:v>162000</c:v>
                </c:pt>
                <c:pt idx="5">
                  <c:v>78000</c:v>
                </c:pt>
              </c:numCache>
            </c:numRef>
          </c:val>
          <c:extLst>
            <c:ext xmlns:c16="http://schemas.microsoft.com/office/drawing/2014/chart" uri="{C3380CC4-5D6E-409C-BE32-E72D297353CC}">
              <c16:uniqueId val="{00000001-2016-4655-87F1-2FFDF6DBB28F}"/>
            </c:ext>
          </c:extLst>
        </c:ser>
        <c:ser>
          <c:idx val="2"/>
          <c:order val="2"/>
          <c:tx>
            <c:strRef>
              <c:f>Pivot!$F$18:$F$19</c:f>
              <c:strCache>
                <c:ptCount val="1"/>
                <c:pt idx="0">
                  <c:v>Himachal Pradesh</c:v>
                </c:pt>
              </c:strCache>
            </c:strRef>
          </c:tx>
          <c:spPr>
            <a:solidFill>
              <a:schemeClr val="accent3"/>
            </a:solidFill>
            <a:ln>
              <a:noFill/>
            </a:ln>
            <a:effectLst/>
          </c:spPr>
          <c:invertIfNegative val="0"/>
          <c:cat>
            <c:strRef>
              <c:f>Pivot!$C$20:$C$26</c:f>
              <c:strCache>
                <c:ptCount val="6"/>
                <c:pt idx="0">
                  <c:v>Accounting work</c:v>
                </c:pt>
                <c:pt idx="1">
                  <c:v>GST Audit</c:v>
                </c:pt>
                <c:pt idx="2">
                  <c:v>GSTR</c:v>
                </c:pt>
                <c:pt idx="3">
                  <c:v>ITR</c:v>
                </c:pt>
                <c:pt idx="4">
                  <c:v>Stat Audit</c:v>
                </c:pt>
                <c:pt idx="5">
                  <c:v>Tax Audit</c:v>
                </c:pt>
              </c:strCache>
            </c:strRef>
          </c:cat>
          <c:val>
            <c:numRef>
              <c:f>Pivot!$F$20:$F$26</c:f>
              <c:numCache>
                <c:formatCode>General</c:formatCode>
                <c:ptCount val="6"/>
                <c:pt idx="1">
                  <c:v>27000</c:v>
                </c:pt>
                <c:pt idx="2">
                  <c:v>130000</c:v>
                </c:pt>
                <c:pt idx="3">
                  <c:v>275000</c:v>
                </c:pt>
                <c:pt idx="4">
                  <c:v>20000</c:v>
                </c:pt>
                <c:pt idx="5">
                  <c:v>11000</c:v>
                </c:pt>
              </c:numCache>
            </c:numRef>
          </c:val>
          <c:extLst>
            <c:ext xmlns:c16="http://schemas.microsoft.com/office/drawing/2014/chart" uri="{C3380CC4-5D6E-409C-BE32-E72D297353CC}">
              <c16:uniqueId val="{00000002-2016-4655-87F1-2FFDF6DBB28F}"/>
            </c:ext>
          </c:extLst>
        </c:ser>
        <c:ser>
          <c:idx val="3"/>
          <c:order val="3"/>
          <c:tx>
            <c:strRef>
              <c:f>Pivot!$G$18:$G$19</c:f>
              <c:strCache>
                <c:ptCount val="1"/>
                <c:pt idx="0">
                  <c:v>Maharashtra</c:v>
                </c:pt>
              </c:strCache>
            </c:strRef>
          </c:tx>
          <c:spPr>
            <a:solidFill>
              <a:schemeClr val="accent4"/>
            </a:solidFill>
            <a:ln>
              <a:noFill/>
            </a:ln>
            <a:effectLst/>
          </c:spPr>
          <c:invertIfNegative val="0"/>
          <c:cat>
            <c:strRef>
              <c:f>Pivot!$C$20:$C$26</c:f>
              <c:strCache>
                <c:ptCount val="6"/>
                <c:pt idx="0">
                  <c:v>Accounting work</c:v>
                </c:pt>
                <c:pt idx="1">
                  <c:v>GST Audit</c:v>
                </c:pt>
                <c:pt idx="2">
                  <c:v>GSTR</c:v>
                </c:pt>
                <c:pt idx="3">
                  <c:v>ITR</c:v>
                </c:pt>
                <c:pt idx="4">
                  <c:v>Stat Audit</c:v>
                </c:pt>
                <c:pt idx="5">
                  <c:v>Tax Audit</c:v>
                </c:pt>
              </c:strCache>
            </c:strRef>
          </c:cat>
          <c:val>
            <c:numRef>
              <c:f>Pivot!$G$20:$G$26</c:f>
              <c:numCache>
                <c:formatCode>General</c:formatCode>
                <c:ptCount val="6"/>
                <c:pt idx="0">
                  <c:v>15000</c:v>
                </c:pt>
                <c:pt idx="1">
                  <c:v>179000</c:v>
                </c:pt>
                <c:pt idx="2">
                  <c:v>389000</c:v>
                </c:pt>
                <c:pt idx="3">
                  <c:v>195000</c:v>
                </c:pt>
                <c:pt idx="4">
                  <c:v>80000</c:v>
                </c:pt>
                <c:pt idx="5">
                  <c:v>121000</c:v>
                </c:pt>
              </c:numCache>
            </c:numRef>
          </c:val>
          <c:extLst>
            <c:ext xmlns:c16="http://schemas.microsoft.com/office/drawing/2014/chart" uri="{C3380CC4-5D6E-409C-BE32-E72D297353CC}">
              <c16:uniqueId val="{00000003-2016-4655-87F1-2FFDF6DBB28F}"/>
            </c:ext>
          </c:extLst>
        </c:ser>
        <c:ser>
          <c:idx val="4"/>
          <c:order val="4"/>
          <c:tx>
            <c:strRef>
              <c:f>Pivot!$H$18:$H$19</c:f>
              <c:strCache>
                <c:ptCount val="1"/>
                <c:pt idx="0">
                  <c:v>Punjab</c:v>
                </c:pt>
              </c:strCache>
            </c:strRef>
          </c:tx>
          <c:spPr>
            <a:solidFill>
              <a:schemeClr val="accent5"/>
            </a:solidFill>
            <a:ln>
              <a:noFill/>
            </a:ln>
            <a:effectLst/>
          </c:spPr>
          <c:invertIfNegative val="0"/>
          <c:cat>
            <c:strRef>
              <c:f>Pivot!$C$20:$C$26</c:f>
              <c:strCache>
                <c:ptCount val="6"/>
                <c:pt idx="0">
                  <c:v>Accounting work</c:v>
                </c:pt>
                <c:pt idx="1">
                  <c:v>GST Audit</c:v>
                </c:pt>
                <c:pt idx="2">
                  <c:v>GSTR</c:v>
                </c:pt>
                <c:pt idx="3">
                  <c:v>ITR</c:v>
                </c:pt>
                <c:pt idx="4">
                  <c:v>Stat Audit</c:v>
                </c:pt>
                <c:pt idx="5">
                  <c:v>Tax Audit</c:v>
                </c:pt>
              </c:strCache>
            </c:strRef>
          </c:cat>
          <c:val>
            <c:numRef>
              <c:f>Pivot!$H$20:$H$26</c:f>
              <c:numCache>
                <c:formatCode>General</c:formatCode>
                <c:ptCount val="6"/>
                <c:pt idx="2">
                  <c:v>127000</c:v>
                </c:pt>
                <c:pt idx="3">
                  <c:v>122000</c:v>
                </c:pt>
                <c:pt idx="4">
                  <c:v>66000</c:v>
                </c:pt>
                <c:pt idx="5">
                  <c:v>61000</c:v>
                </c:pt>
              </c:numCache>
            </c:numRef>
          </c:val>
          <c:extLst>
            <c:ext xmlns:c16="http://schemas.microsoft.com/office/drawing/2014/chart" uri="{C3380CC4-5D6E-409C-BE32-E72D297353CC}">
              <c16:uniqueId val="{00000004-2016-4655-87F1-2FFDF6DBB28F}"/>
            </c:ext>
          </c:extLst>
        </c:ser>
        <c:ser>
          <c:idx val="5"/>
          <c:order val="5"/>
          <c:tx>
            <c:strRef>
              <c:f>Pivot!$I$18:$I$19</c:f>
              <c:strCache>
                <c:ptCount val="1"/>
                <c:pt idx="0">
                  <c:v>Rajasthan</c:v>
                </c:pt>
              </c:strCache>
            </c:strRef>
          </c:tx>
          <c:spPr>
            <a:solidFill>
              <a:schemeClr val="accent6"/>
            </a:solidFill>
            <a:ln>
              <a:noFill/>
            </a:ln>
            <a:effectLst/>
          </c:spPr>
          <c:invertIfNegative val="0"/>
          <c:cat>
            <c:strRef>
              <c:f>Pivot!$C$20:$C$26</c:f>
              <c:strCache>
                <c:ptCount val="6"/>
                <c:pt idx="0">
                  <c:v>Accounting work</c:v>
                </c:pt>
                <c:pt idx="1">
                  <c:v>GST Audit</c:v>
                </c:pt>
                <c:pt idx="2">
                  <c:v>GSTR</c:v>
                </c:pt>
                <c:pt idx="3">
                  <c:v>ITR</c:v>
                </c:pt>
                <c:pt idx="4">
                  <c:v>Stat Audit</c:v>
                </c:pt>
                <c:pt idx="5">
                  <c:v>Tax Audit</c:v>
                </c:pt>
              </c:strCache>
            </c:strRef>
          </c:cat>
          <c:val>
            <c:numRef>
              <c:f>Pivot!$I$20:$I$26</c:f>
              <c:numCache>
                <c:formatCode>General</c:formatCode>
                <c:ptCount val="6"/>
                <c:pt idx="0">
                  <c:v>52000</c:v>
                </c:pt>
                <c:pt idx="1">
                  <c:v>21000</c:v>
                </c:pt>
                <c:pt idx="2">
                  <c:v>204000</c:v>
                </c:pt>
                <c:pt idx="3">
                  <c:v>71000</c:v>
                </c:pt>
                <c:pt idx="4">
                  <c:v>39000</c:v>
                </c:pt>
                <c:pt idx="5">
                  <c:v>66000</c:v>
                </c:pt>
              </c:numCache>
            </c:numRef>
          </c:val>
          <c:extLst>
            <c:ext xmlns:c16="http://schemas.microsoft.com/office/drawing/2014/chart" uri="{C3380CC4-5D6E-409C-BE32-E72D297353CC}">
              <c16:uniqueId val="{00000005-2016-4655-87F1-2FFDF6DBB28F}"/>
            </c:ext>
          </c:extLst>
        </c:ser>
        <c:ser>
          <c:idx val="6"/>
          <c:order val="6"/>
          <c:tx>
            <c:strRef>
              <c:f>Pivot!$J$18:$J$19</c:f>
              <c:strCache>
                <c:ptCount val="1"/>
                <c:pt idx="0">
                  <c:v>Tamil Nadu</c:v>
                </c:pt>
              </c:strCache>
            </c:strRef>
          </c:tx>
          <c:spPr>
            <a:solidFill>
              <a:schemeClr val="accent1">
                <a:lumMod val="60000"/>
              </a:schemeClr>
            </a:solidFill>
            <a:ln>
              <a:noFill/>
            </a:ln>
            <a:effectLst/>
          </c:spPr>
          <c:invertIfNegative val="0"/>
          <c:cat>
            <c:strRef>
              <c:f>Pivot!$C$20:$C$26</c:f>
              <c:strCache>
                <c:ptCount val="6"/>
                <c:pt idx="0">
                  <c:v>Accounting work</c:v>
                </c:pt>
                <c:pt idx="1">
                  <c:v>GST Audit</c:v>
                </c:pt>
                <c:pt idx="2">
                  <c:v>GSTR</c:v>
                </c:pt>
                <c:pt idx="3">
                  <c:v>ITR</c:v>
                </c:pt>
                <c:pt idx="4">
                  <c:v>Stat Audit</c:v>
                </c:pt>
                <c:pt idx="5">
                  <c:v>Tax Audit</c:v>
                </c:pt>
              </c:strCache>
            </c:strRef>
          </c:cat>
          <c:val>
            <c:numRef>
              <c:f>Pivot!$J$20:$J$26</c:f>
              <c:numCache>
                <c:formatCode>General</c:formatCode>
                <c:ptCount val="6"/>
                <c:pt idx="0">
                  <c:v>128000</c:v>
                </c:pt>
                <c:pt idx="1">
                  <c:v>103000</c:v>
                </c:pt>
                <c:pt idx="2">
                  <c:v>159000</c:v>
                </c:pt>
                <c:pt idx="3">
                  <c:v>26000</c:v>
                </c:pt>
                <c:pt idx="4">
                  <c:v>122000</c:v>
                </c:pt>
                <c:pt idx="5">
                  <c:v>21000</c:v>
                </c:pt>
              </c:numCache>
            </c:numRef>
          </c:val>
          <c:extLst>
            <c:ext xmlns:c16="http://schemas.microsoft.com/office/drawing/2014/chart" uri="{C3380CC4-5D6E-409C-BE32-E72D297353CC}">
              <c16:uniqueId val="{00000006-2016-4655-87F1-2FFDF6DBB28F}"/>
            </c:ext>
          </c:extLst>
        </c:ser>
        <c:dLbls>
          <c:showLegendKey val="0"/>
          <c:showVal val="0"/>
          <c:showCatName val="0"/>
          <c:showSerName val="0"/>
          <c:showPercent val="0"/>
          <c:showBubbleSize val="0"/>
        </c:dLbls>
        <c:gapWidth val="219"/>
        <c:overlap val="-27"/>
        <c:axId val="419668687"/>
        <c:axId val="419663279"/>
      </c:barChart>
      <c:catAx>
        <c:axId val="4196686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9663279"/>
        <c:crosses val="autoZero"/>
        <c:auto val="1"/>
        <c:lblAlgn val="ctr"/>
        <c:lblOffset val="100"/>
        <c:noMultiLvlLbl val="0"/>
      </c:catAx>
      <c:valAx>
        <c:axId val="41966327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9668687"/>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[Assignment data.xlsx]Charts!PivotTable1</c:name>
    <c:fmtId val="1"/>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pivotFmt>
      <c:pivotFmt>
        <c:idx val="2"/>
        <c:spPr>
          <a:solidFill>
            <a:schemeClr val="accent1"/>
          </a:solidFill>
          <a:ln w="19050">
            <a:solidFill>
              <a:schemeClr val="lt1"/>
            </a:solidFill>
          </a:ln>
          <a:effectLst/>
        </c:spPr>
      </c:pivotFmt>
      <c:pivotFmt>
        <c:idx val="3"/>
        <c:spPr>
          <a:solidFill>
            <a:schemeClr val="accent1"/>
          </a:solidFill>
          <a:ln w="19050">
            <a:solidFill>
              <a:schemeClr val="lt1"/>
            </a:solidFill>
          </a:ln>
          <a:effectLst/>
        </c:spPr>
      </c:pivotFmt>
      <c:pivotFmt>
        <c:idx val="4"/>
        <c:spPr>
          <a:solidFill>
            <a:schemeClr val="accent1"/>
          </a:solidFill>
          <a:ln w="19050">
            <a:solidFill>
              <a:schemeClr val="lt1"/>
            </a:solidFill>
          </a:ln>
          <a:effectLst/>
        </c:spPr>
      </c:pivotFmt>
      <c:pivotFmt>
        <c:idx val="5"/>
        <c:spPr>
          <a:solidFill>
            <a:schemeClr val="accent1"/>
          </a:solidFill>
          <a:ln w="19050">
            <a:solidFill>
              <a:schemeClr val="lt1"/>
            </a:solidFill>
          </a:ln>
          <a:effectLst/>
        </c:spPr>
      </c:pivotFmt>
      <c:pivotFmt>
        <c:idx val="6"/>
        <c:spPr>
          <a:solidFill>
            <a:schemeClr val="accent1"/>
          </a:solidFill>
          <a:ln w="19050">
            <a:solidFill>
              <a:schemeClr val="lt1"/>
            </a:solidFill>
          </a:ln>
          <a:effectLst/>
        </c:spPr>
      </c:pivotFmt>
      <c:pivotFmt>
        <c:idx val="7"/>
        <c:spPr>
          <a:solidFill>
            <a:schemeClr val="accent1"/>
          </a:solidFill>
          <a:ln w="19050">
            <a:solidFill>
              <a:schemeClr val="lt1"/>
            </a:solidFill>
          </a:ln>
          <a:effectLst/>
        </c:spPr>
      </c:pivotFmt>
    </c:pivotFmts>
    <c:plotArea>
      <c:layout/>
      <c:pieChart>
        <c:varyColors val="1"/>
        <c:ser>
          <c:idx val="0"/>
          <c:order val="0"/>
          <c:tx>
            <c:strRef>
              <c:f>Charts!$C$6</c:f>
              <c:strCache>
                <c:ptCount val="1"/>
                <c:pt idx="0">
                  <c:v>Total</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A71E-479A-972B-BCFE716B1E45}"/>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A71E-479A-972B-BCFE716B1E45}"/>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A71E-479A-972B-BCFE716B1E45}"/>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A71E-479A-972B-BCFE716B1E45}"/>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A71E-479A-972B-BCFE716B1E45}"/>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A71E-479A-972B-BCFE716B1E45}"/>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A71E-479A-972B-BCFE716B1E45}"/>
              </c:ext>
            </c:extLst>
          </c:dPt>
          <c:cat>
            <c:strRef>
              <c:f>Charts!$B$7:$B$14</c:f>
              <c:strCache>
                <c:ptCount val="7"/>
                <c:pt idx="0">
                  <c:v>Goa</c:v>
                </c:pt>
                <c:pt idx="1">
                  <c:v>Gujarat</c:v>
                </c:pt>
                <c:pt idx="2">
                  <c:v>Himachal Pradesh</c:v>
                </c:pt>
                <c:pt idx="3">
                  <c:v>Maharashtra</c:v>
                </c:pt>
                <c:pt idx="4">
                  <c:v>Punjab</c:v>
                </c:pt>
                <c:pt idx="5">
                  <c:v>Rajasthan</c:v>
                </c:pt>
                <c:pt idx="6">
                  <c:v>Tamil Nadu</c:v>
                </c:pt>
              </c:strCache>
            </c:strRef>
          </c:cat>
          <c:val>
            <c:numRef>
              <c:f>Charts!$C$7:$C$14</c:f>
              <c:numCache>
                <c:formatCode>General</c:formatCode>
                <c:ptCount val="7"/>
                <c:pt idx="0">
                  <c:v>241000</c:v>
                </c:pt>
                <c:pt idx="1">
                  <c:v>603000</c:v>
                </c:pt>
                <c:pt idx="2">
                  <c:v>463000</c:v>
                </c:pt>
                <c:pt idx="3">
                  <c:v>979000</c:v>
                </c:pt>
                <c:pt idx="4">
                  <c:v>376000</c:v>
                </c:pt>
                <c:pt idx="5">
                  <c:v>453000</c:v>
                </c:pt>
                <c:pt idx="6">
                  <c:v>559000</c:v>
                </c:pt>
              </c:numCache>
            </c:numRef>
          </c:val>
          <c:extLst>
            <c:ext xmlns:c16="http://schemas.microsoft.com/office/drawing/2014/chart" uri="{C3380CC4-5D6E-409C-BE32-E72D297353CC}">
              <c16:uniqueId val="{00000000-27DB-4940-A50A-F6F49C9736C5}"/>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[Assignment data.xlsx]Charts!PivotTable2</c:name>
    <c:fmtId val="1"/>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pivotFmt>
      <c:pivotFmt>
        <c:idx val="2"/>
        <c:spPr>
          <a:solidFill>
            <a:schemeClr val="accent1"/>
          </a:solidFill>
          <a:ln w="19050">
            <a:solidFill>
              <a:schemeClr val="lt1"/>
            </a:solidFill>
          </a:ln>
          <a:effectLst/>
        </c:spPr>
      </c:pivotFmt>
      <c:pivotFmt>
        <c:idx val="3"/>
        <c:spPr>
          <a:solidFill>
            <a:schemeClr val="accent1"/>
          </a:solidFill>
          <a:ln w="19050">
            <a:solidFill>
              <a:schemeClr val="lt1"/>
            </a:solidFill>
          </a:ln>
          <a:effectLst/>
        </c:spPr>
      </c:pivotFmt>
      <c:pivotFmt>
        <c:idx val="4"/>
        <c:spPr>
          <a:solidFill>
            <a:schemeClr val="accent1"/>
          </a:solidFill>
          <a:ln w="19050">
            <a:solidFill>
              <a:schemeClr val="lt1"/>
            </a:solidFill>
          </a:ln>
          <a:effectLst/>
        </c:spPr>
      </c:pivotFmt>
    </c:pivotFmts>
    <c:plotArea>
      <c:layout/>
      <c:pieChart>
        <c:varyColors val="1"/>
        <c:ser>
          <c:idx val="0"/>
          <c:order val="0"/>
          <c:tx>
            <c:strRef>
              <c:f>Charts!$C$20</c:f>
              <c:strCache>
                <c:ptCount val="1"/>
                <c:pt idx="0">
                  <c:v>Total</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1AB5-466E-9A71-FAD6EE6F5829}"/>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AB5-466E-9A71-FAD6EE6F5829}"/>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1AB5-466E-9A71-FAD6EE6F5829}"/>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1AB5-466E-9A71-FAD6EE6F5829}"/>
              </c:ext>
            </c:extLst>
          </c:dPt>
          <c:cat>
            <c:strRef>
              <c:f>Charts!$B$21:$B$25</c:f>
              <c:strCache>
                <c:ptCount val="4"/>
                <c:pt idx="0">
                  <c:v>CGST Act , 2017</c:v>
                </c:pt>
                <c:pt idx="1">
                  <c:v>Companies Act, 2013</c:v>
                </c:pt>
                <c:pt idx="2">
                  <c:v>Income Tax Act, 1961</c:v>
                </c:pt>
                <c:pt idx="3">
                  <c:v>Miscellaneous</c:v>
                </c:pt>
              </c:strCache>
            </c:strRef>
          </c:cat>
          <c:val>
            <c:numRef>
              <c:f>Charts!$C$21:$C$25</c:f>
              <c:numCache>
                <c:formatCode>General</c:formatCode>
                <c:ptCount val="4"/>
                <c:pt idx="0">
                  <c:v>1766000</c:v>
                </c:pt>
                <c:pt idx="1">
                  <c:v>500000</c:v>
                </c:pt>
                <c:pt idx="2">
                  <c:v>1197000</c:v>
                </c:pt>
                <c:pt idx="3">
                  <c:v>211000</c:v>
                </c:pt>
              </c:numCache>
            </c:numRef>
          </c:val>
          <c:extLst>
            <c:ext xmlns:c16="http://schemas.microsoft.com/office/drawing/2014/chart" uri="{C3380CC4-5D6E-409C-BE32-E72D297353CC}">
              <c16:uniqueId val="{00000000-254E-4C2B-A596-37DA732BA68C}"/>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[Assignment data.xlsx]Charts!PivotTable3</c:name>
    <c:fmtId val="1"/>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pivotFmt>
      <c:pivotFmt>
        <c:idx val="2"/>
        <c:spPr>
          <a:solidFill>
            <a:schemeClr val="accent1"/>
          </a:solidFill>
          <a:ln w="19050">
            <a:solidFill>
              <a:schemeClr val="lt1"/>
            </a:solidFill>
          </a:ln>
          <a:effectLst/>
        </c:spPr>
      </c:pivotFmt>
      <c:pivotFmt>
        <c:idx val="3"/>
        <c:spPr>
          <a:solidFill>
            <a:schemeClr val="accent1"/>
          </a:solidFill>
          <a:ln w="19050">
            <a:solidFill>
              <a:schemeClr val="lt1"/>
            </a:solidFill>
          </a:ln>
          <a:effectLst/>
        </c:spPr>
      </c:pivotFmt>
      <c:pivotFmt>
        <c:idx val="4"/>
        <c:spPr>
          <a:solidFill>
            <a:schemeClr val="accent1"/>
          </a:solidFill>
          <a:ln w="19050">
            <a:solidFill>
              <a:schemeClr val="lt1"/>
            </a:solidFill>
          </a:ln>
          <a:effectLst/>
        </c:spPr>
      </c:pivotFmt>
      <c:pivotFmt>
        <c:idx val="5"/>
        <c:spPr>
          <a:solidFill>
            <a:schemeClr val="accent1"/>
          </a:solidFill>
          <a:ln w="19050">
            <a:solidFill>
              <a:schemeClr val="lt1"/>
            </a:solidFill>
          </a:ln>
          <a:effectLst/>
        </c:spPr>
      </c:pivotFmt>
      <c:pivotFmt>
        <c:idx val="6"/>
        <c:spPr>
          <a:solidFill>
            <a:schemeClr val="accent1"/>
          </a:solidFill>
          <a:ln w="19050">
            <a:solidFill>
              <a:schemeClr val="lt1"/>
            </a:solidFill>
          </a:ln>
          <a:effectLst/>
        </c:spPr>
      </c:pivotFmt>
    </c:pivotFmts>
    <c:plotArea>
      <c:layout/>
      <c:pieChart>
        <c:varyColors val="1"/>
        <c:ser>
          <c:idx val="0"/>
          <c:order val="0"/>
          <c:tx>
            <c:strRef>
              <c:f>Charts!$C$34</c:f>
              <c:strCache>
                <c:ptCount val="1"/>
                <c:pt idx="0">
                  <c:v>Total</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19A8-48EE-BCAD-A58ACA4C4322}"/>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9A8-48EE-BCAD-A58ACA4C4322}"/>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19A8-48EE-BCAD-A58ACA4C4322}"/>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19A8-48EE-BCAD-A58ACA4C4322}"/>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19A8-48EE-BCAD-A58ACA4C4322}"/>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19A8-48EE-BCAD-A58ACA4C4322}"/>
              </c:ext>
            </c:extLst>
          </c:dPt>
          <c:cat>
            <c:strRef>
              <c:f>Charts!$B$35:$B$41</c:f>
              <c:strCache>
                <c:ptCount val="6"/>
                <c:pt idx="0">
                  <c:v>Accounting work</c:v>
                </c:pt>
                <c:pt idx="1">
                  <c:v>GST Audit</c:v>
                </c:pt>
                <c:pt idx="2">
                  <c:v>GSTR</c:v>
                </c:pt>
                <c:pt idx="3">
                  <c:v>ITR</c:v>
                </c:pt>
                <c:pt idx="4">
                  <c:v>Stat Audit</c:v>
                </c:pt>
                <c:pt idx="5">
                  <c:v>Tax Audit</c:v>
                </c:pt>
              </c:strCache>
            </c:strRef>
          </c:cat>
          <c:val>
            <c:numRef>
              <c:f>Charts!$C$35:$C$41</c:f>
              <c:numCache>
                <c:formatCode>General</c:formatCode>
                <c:ptCount val="6"/>
                <c:pt idx="0">
                  <c:v>211000</c:v>
                </c:pt>
                <c:pt idx="1">
                  <c:v>454000</c:v>
                </c:pt>
                <c:pt idx="2">
                  <c:v>1312000</c:v>
                </c:pt>
                <c:pt idx="3">
                  <c:v>785000</c:v>
                </c:pt>
                <c:pt idx="4">
                  <c:v>500000</c:v>
                </c:pt>
                <c:pt idx="5">
                  <c:v>412000</c:v>
                </c:pt>
              </c:numCache>
            </c:numRef>
          </c:val>
          <c:extLst>
            <c:ext xmlns:c16="http://schemas.microsoft.com/office/drawing/2014/chart" uri="{C3380CC4-5D6E-409C-BE32-E72D297353CC}">
              <c16:uniqueId val="{00000000-1966-49AD-993C-0AD50B0B4643}"/>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editAs="oneCell">
    <xdr:from>
      <xdr:col>4</xdr:col>
      <xdr:colOff>234950</xdr:colOff>
      <xdr:row>1</xdr:row>
      <xdr:rowOff>0</xdr:rowOff>
    </xdr:from>
    <xdr:to>
      <xdr:col>6</xdr:col>
      <xdr:colOff>317500</xdr:colOff>
      <xdr:row>14</xdr:row>
      <xdr:rowOff>155569</xdr:rowOff>
    </xdr:to>
    <mc:AlternateContent xmlns:mc="http://schemas.openxmlformats.org/markup-compatibility/2006" xmlns:a14="http://schemas.microsoft.com/office/drawing/2010/main">
      <mc:Choice Requires="a14">
        <xdr:graphicFrame macro="">
          <xdr:nvGraphicFramePr>
            <xdr:cNvPr id="3" name="State">
              <a:extLst>
                <a:ext uri="{FF2B5EF4-FFF2-40B4-BE49-F238E27FC236}">
                  <a16:creationId xmlns:a16="http://schemas.microsoft.com/office/drawing/2014/main" id="{A4B16FFB-07A7-4890-A52A-C68D176F332E}"/>
                </a:ext>
              </a:extLst>
            </xdr:cNvPr>
            <xdr:cNvGraphicFramePr/>
          </xdr:nvGraphicFramePr>
          <xdr:xfrm>
            <a:off x="0" y="0"/>
            <a:ext cx="0" cy="0"/>
          </xdr:xfrm>
          <a:graphic>
            <a:graphicData uri="http://schemas.microsoft.com/office/drawing/2010/slicer">
              <sle:slicer xmlns:sle="http://schemas.microsoft.com/office/drawing/2010/slicer" name="State"/>
            </a:graphicData>
          </a:graphic>
        </xdr:graphicFrame>
      </mc:Choice>
      <mc:Fallback xmlns="">
        <xdr:sp macro="" textlink="">
          <xdr:nvSpPr>
            <xdr:cNvPr id="0" name=""/>
            <xdr:cNvSpPr>
              <a:spLocks noTextEdit="1"/>
            </xdr:cNvSpPr>
          </xdr:nvSpPr>
          <xdr:spPr>
            <a:xfrm>
              <a:off x="4425950" y="196850"/>
              <a:ext cx="1828800" cy="271461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xdr:col>
      <xdr:colOff>1022350</xdr:colOff>
      <xdr:row>27</xdr:row>
      <xdr:rowOff>190500</xdr:rowOff>
    </xdr:from>
    <xdr:to>
      <xdr:col>10</xdr:col>
      <xdr:colOff>698500</xdr:colOff>
      <xdr:row>44</xdr:row>
      <xdr:rowOff>12699</xdr:rowOff>
    </xdr:to>
    <xdr:graphicFrame macro="">
      <xdr:nvGraphicFramePr>
        <xdr:cNvPr id="4" name="Chart 3">
          <a:extLst>
            <a:ext uri="{FF2B5EF4-FFF2-40B4-BE49-F238E27FC236}">
              <a16:creationId xmlns:a16="http://schemas.microsoft.com/office/drawing/2014/main" id="{12EC1C88-BCC8-475D-9EB9-C6122E4776D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158750</xdr:colOff>
      <xdr:row>2</xdr:row>
      <xdr:rowOff>177800</xdr:rowOff>
    </xdr:from>
    <xdr:to>
      <xdr:col>8</xdr:col>
      <xdr:colOff>666750</xdr:colOff>
      <xdr:row>16</xdr:row>
      <xdr:rowOff>165100</xdr:rowOff>
    </xdr:to>
    <xdr:graphicFrame macro="">
      <xdr:nvGraphicFramePr>
        <xdr:cNvPr id="4" name="Chart 3">
          <a:extLst>
            <a:ext uri="{FF2B5EF4-FFF2-40B4-BE49-F238E27FC236}">
              <a16:creationId xmlns:a16="http://schemas.microsoft.com/office/drawing/2014/main" id="{E23FAF59-2046-4A82-9A42-D0695A6D78E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114300</xdr:colOff>
      <xdr:row>18</xdr:row>
      <xdr:rowOff>184150</xdr:rowOff>
    </xdr:from>
    <xdr:to>
      <xdr:col>8</xdr:col>
      <xdr:colOff>463550</xdr:colOff>
      <xdr:row>31</xdr:row>
      <xdr:rowOff>165100</xdr:rowOff>
    </xdr:to>
    <xdr:graphicFrame macro="">
      <xdr:nvGraphicFramePr>
        <xdr:cNvPr id="5" name="Chart 4">
          <a:extLst>
            <a:ext uri="{FF2B5EF4-FFF2-40B4-BE49-F238E27FC236}">
              <a16:creationId xmlns:a16="http://schemas.microsoft.com/office/drawing/2014/main" id="{3842D5CD-7781-461D-9E22-F156ECDE720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101599</xdr:colOff>
      <xdr:row>33</xdr:row>
      <xdr:rowOff>6350</xdr:rowOff>
    </xdr:from>
    <xdr:to>
      <xdr:col>8</xdr:col>
      <xdr:colOff>469900</xdr:colOff>
      <xdr:row>46</xdr:row>
      <xdr:rowOff>165100</xdr:rowOff>
    </xdr:to>
    <xdr:graphicFrame macro="">
      <xdr:nvGraphicFramePr>
        <xdr:cNvPr id="6" name="Chart 5">
          <a:extLst>
            <a:ext uri="{FF2B5EF4-FFF2-40B4-BE49-F238E27FC236}">
              <a16:creationId xmlns:a16="http://schemas.microsoft.com/office/drawing/2014/main" id="{DB189352-D91C-4BC1-A7AD-BE59E2EBC79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PLSURENTAL1079" refreshedDate="44558.919389814815" createdVersion="7" refreshedVersion="7" minRefreshableVersion="3" recordCount="200" xr:uid="{EEE31414-B17C-437E-AB1E-90A525BD4BAE}">
  <cacheSource type="worksheet">
    <worksheetSource ref="C3:I203" sheet="Sales"/>
  </cacheSource>
  <cacheFields count="7">
    <cacheField name="Bill no." numFmtId="0">
      <sharedItems containsSemiMixedTypes="0" containsString="0" containsNumber="1" containsInteger="1" minValue="1" maxValue="200" count="200">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25"/>
        <n v="126"/>
        <n v="127"/>
        <n v="128"/>
        <n v="129"/>
        <n v="130"/>
        <n v="131"/>
        <n v="132"/>
        <n v="133"/>
        <n v="134"/>
        <n v="135"/>
        <n v="136"/>
        <n v="137"/>
        <n v="138"/>
        <n v="139"/>
        <n v="140"/>
        <n v="141"/>
        <n v="142"/>
        <n v="143"/>
        <n v="144"/>
        <n v="145"/>
        <n v="146"/>
        <n v="147"/>
        <n v="148"/>
        <n v="149"/>
        <n v="150"/>
        <n v="151"/>
        <n v="152"/>
        <n v="153"/>
        <n v="154"/>
        <n v="155"/>
        <n v="156"/>
        <n v="157"/>
        <n v="158"/>
        <n v="159"/>
        <n v="160"/>
        <n v="161"/>
        <n v="162"/>
        <n v="163"/>
        <n v="164"/>
        <n v="165"/>
        <n v="166"/>
        <n v="167"/>
        <n v="168"/>
        <n v="169"/>
        <n v="170"/>
        <n v="171"/>
        <n v="172"/>
        <n v="173"/>
        <n v="174"/>
        <n v="175"/>
        <n v="176"/>
        <n v="177"/>
        <n v="178"/>
        <n v="179"/>
        <n v="180"/>
        <n v="181"/>
        <n v="182"/>
        <n v="183"/>
        <n v="184"/>
        <n v="185"/>
        <n v="186"/>
        <n v="187"/>
        <n v="188"/>
        <n v="189"/>
        <n v="190"/>
        <n v="191"/>
        <n v="192"/>
        <n v="193"/>
        <n v="194"/>
        <n v="195"/>
        <n v="196"/>
        <n v="197"/>
        <n v="198"/>
        <n v="199"/>
        <n v="200"/>
      </sharedItems>
    </cacheField>
    <cacheField name="Service" numFmtId="0">
      <sharedItems count="6">
        <s v="GST Audit"/>
        <s v="Stat Audit"/>
        <s v="GSTR"/>
        <s v="Accounting work"/>
        <s v="Tax Audit"/>
        <s v="ITR"/>
      </sharedItems>
    </cacheField>
    <cacheField name="Service code" numFmtId="0">
      <sharedItems count="6">
        <s v="G2"/>
        <s v="C1"/>
        <s v="G1"/>
        <s v="Service code not found"/>
        <s v="I2"/>
        <s v="I1"/>
      </sharedItems>
    </cacheField>
    <cacheField name="Law" numFmtId="0">
      <sharedItems count="4">
        <s v="CGST Act , 2017"/>
        <s v="Companies Act, 2013"/>
        <s v="Miscellaneous"/>
        <s v="Income Tax Act, 1961"/>
      </sharedItems>
    </cacheField>
    <cacheField name="Amount (INR)" numFmtId="164">
      <sharedItems containsSemiMixedTypes="0" containsString="0" containsNumber="1" containsInteger="1" minValue="7000" maxValue="30000"/>
    </cacheField>
    <cacheField name="Date" numFmtId="14">
      <sharedItems containsDate="1" containsMixedTypes="1" minDate="2021-01-06T00:00:00" maxDate="2021-12-17T00:00:00" count="142">
        <d v="2021-01-06T00:00:00"/>
        <d v="2021-01-07T00:00:00"/>
        <d v="2021-01-08T00:00:00"/>
        <d v="2021-01-10T00:00:00"/>
        <d v="2021-01-11T00:00:00"/>
        <d v="2021-01-16T00:00:00"/>
        <d v="2021-01-18T00:00:00"/>
        <d v="2021-01-20T00:00:00"/>
        <d v="2021-01-22T00:00:00"/>
        <d v="2021-01-24T00:00:00"/>
        <d v="2021-01-27T00:00:00"/>
        <d v="2021-01-28T00:00:00"/>
        <d v="2021-01-30T00:00:00"/>
        <d v="2021-02-02T00:00:00"/>
        <d v="2021-02-04T00:00:00"/>
        <d v="2021-02-11T00:00:00"/>
        <d v="2021-02-14T00:00:00"/>
        <d v="2021-02-17T00:00:00"/>
        <d v="2021-02-18T00:00:00"/>
        <d v="2021-02-20T00:00:00"/>
        <d v="2021-02-21T00:00:00"/>
        <d v="2021-02-22T00:00:00"/>
        <d v="2021-02-23T00:00:00"/>
        <s v="29/02/2021"/>
        <d v="2021-03-01T00:00:00"/>
        <d v="2021-03-04T00:00:00"/>
        <d v="2021-03-05T00:00:00"/>
        <d v="2021-03-15T00:00:00"/>
        <d v="2021-03-16T00:00:00"/>
        <d v="2021-03-19T00:00:00"/>
        <d v="2021-03-21T00:00:00"/>
        <d v="2021-03-22T00:00:00"/>
        <d v="2021-03-23T00:00:00"/>
        <d v="2021-03-24T00:00:00"/>
        <d v="2021-03-26T00:00:00"/>
        <d v="2021-03-29T00:00:00"/>
        <d v="2021-03-30T00:00:00"/>
        <d v="2021-04-01T00:00:00"/>
        <d v="2021-04-03T00:00:00"/>
        <d v="2021-04-06T00:00:00"/>
        <d v="2021-04-12T00:00:00"/>
        <d v="2021-04-17T00:00:00"/>
        <d v="2021-04-18T00:00:00"/>
        <d v="2021-04-21T00:00:00"/>
        <d v="2021-04-22T00:00:00"/>
        <d v="2021-04-23T00:00:00"/>
        <d v="2021-04-25T00:00:00"/>
        <d v="2021-04-27T00:00:00"/>
        <d v="2021-04-30T00:00:00"/>
        <d v="2021-05-01T00:00:00"/>
        <d v="2021-05-02T00:00:00"/>
        <d v="2021-05-03T00:00:00"/>
        <d v="2021-05-05T00:00:00"/>
        <d v="2021-05-06T00:00:00"/>
        <d v="2021-05-08T00:00:00"/>
        <d v="2021-05-12T00:00:00"/>
        <d v="2021-05-14T00:00:00"/>
        <d v="2021-05-15T00:00:00"/>
        <d v="2021-05-16T00:00:00"/>
        <d v="2021-05-18T00:00:00"/>
        <d v="2021-05-19T00:00:00"/>
        <d v="2021-05-20T00:00:00"/>
        <d v="2021-05-22T00:00:00"/>
        <d v="2021-05-23T00:00:00"/>
        <d v="2021-05-25T00:00:00"/>
        <d v="2021-05-26T00:00:00"/>
        <d v="2021-05-27T00:00:00"/>
        <d v="2021-05-28T00:00:00"/>
        <d v="2021-05-29T00:00:00"/>
        <d v="2021-05-30T00:00:00"/>
        <d v="2021-06-04T00:00:00"/>
        <d v="2021-06-10T00:00:00"/>
        <d v="2021-06-11T00:00:00"/>
        <d v="2021-06-20T00:00:00"/>
        <d v="2021-06-23T00:00:00"/>
        <d v="2021-06-25T00:00:00"/>
        <d v="2021-06-26T00:00:00"/>
        <d v="2021-06-27T00:00:00"/>
        <d v="2021-07-02T00:00:00"/>
        <d v="2021-07-05T00:00:00"/>
        <d v="2021-07-07T00:00:00"/>
        <d v="2021-07-11T00:00:00"/>
        <d v="2021-07-13T00:00:00"/>
        <d v="2021-07-20T00:00:00"/>
        <d v="2021-07-22T00:00:00"/>
        <d v="2021-07-23T00:00:00"/>
        <d v="2021-07-25T00:00:00"/>
        <d v="2021-07-28T00:00:00"/>
        <d v="2021-07-29T00:00:00"/>
        <d v="2021-07-30T00:00:00"/>
        <d v="2021-07-31T00:00:00"/>
        <d v="2021-08-01T00:00:00"/>
        <d v="2021-08-03T00:00:00"/>
        <d v="2021-08-12T00:00:00"/>
        <d v="2021-08-13T00:00:00"/>
        <d v="2021-08-19T00:00:00"/>
        <d v="2021-08-23T00:00:00"/>
        <d v="2021-08-24T00:00:00"/>
        <d v="2021-08-25T00:00:00"/>
        <d v="2021-08-27T00:00:00"/>
        <d v="2021-08-28T00:00:00"/>
        <d v="2021-08-29T00:00:00"/>
        <d v="2021-09-01T00:00:00"/>
        <d v="2021-09-02T00:00:00"/>
        <d v="2021-09-05T00:00:00"/>
        <d v="2021-09-07T00:00:00"/>
        <d v="2021-09-08T00:00:00"/>
        <d v="2021-09-09T00:00:00"/>
        <d v="2021-09-11T00:00:00"/>
        <d v="2021-09-15T00:00:00"/>
        <d v="2021-09-18T00:00:00"/>
        <d v="2021-09-19T00:00:00"/>
        <d v="2021-09-20T00:00:00"/>
        <d v="2021-09-25T00:00:00"/>
        <d v="2021-09-26T00:00:00"/>
        <d v="2021-09-27T00:00:00"/>
        <d v="2021-09-29T00:00:00"/>
        <d v="2021-10-03T00:00:00"/>
        <d v="2021-10-04T00:00:00"/>
        <d v="2021-10-07T00:00:00"/>
        <d v="2021-10-10T00:00:00"/>
        <d v="2021-10-16T00:00:00"/>
        <d v="2021-10-23T00:00:00"/>
        <d v="2021-10-25T00:00:00"/>
        <d v="2021-10-26T00:00:00"/>
        <d v="2021-11-02T00:00:00"/>
        <d v="2021-11-03T00:00:00"/>
        <d v="2021-11-09T00:00:00"/>
        <d v="2021-11-12T00:00:00"/>
        <d v="2021-11-15T00:00:00"/>
        <d v="2021-11-25T00:00:00"/>
        <d v="2021-11-26T00:00:00"/>
        <d v="2021-11-28T00:00:00"/>
        <d v="2021-11-29T00:00:00"/>
        <d v="2021-11-30T00:00:00"/>
        <d v="2021-12-02T00:00:00"/>
        <d v="2021-12-04T00:00:00"/>
        <d v="2021-12-05T00:00:00"/>
        <d v="2021-12-06T00:00:00"/>
        <d v="2021-12-12T00:00:00"/>
        <d v="2021-12-15T00:00:00"/>
        <d v="2021-12-16T00:00:00"/>
      </sharedItems>
    </cacheField>
    <cacheField name="State" numFmtId="0">
      <sharedItems count="7">
        <s v="Maharashtra"/>
        <s v="Gujarat"/>
        <s v="Punjab"/>
        <s v="Tamil Nadu"/>
        <s v="Rajasthan"/>
        <s v="Goa"/>
        <s v="Himachal Pradesh"/>
      </sharedItems>
    </cacheField>
  </cacheFields>
  <extLst>
    <ext xmlns:x14="http://schemas.microsoft.com/office/spreadsheetml/2009/9/main" uri="{725AE2AE-9491-48be-B2B4-4EB974FC3084}">
      <x14:pivotCacheDefinition pivotCacheId="963309332"/>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0">
  <r>
    <x v="0"/>
    <x v="0"/>
    <x v="0"/>
    <x v="0"/>
    <n v="24000"/>
    <x v="0"/>
    <x v="0"/>
  </r>
  <r>
    <x v="1"/>
    <x v="1"/>
    <x v="1"/>
    <x v="1"/>
    <n v="24000"/>
    <x v="1"/>
    <x v="1"/>
  </r>
  <r>
    <x v="2"/>
    <x v="2"/>
    <x v="2"/>
    <x v="0"/>
    <n v="7000"/>
    <x v="2"/>
    <x v="0"/>
  </r>
  <r>
    <x v="3"/>
    <x v="2"/>
    <x v="2"/>
    <x v="0"/>
    <n v="15000"/>
    <x v="3"/>
    <x v="2"/>
  </r>
  <r>
    <x v="4"/>
    <x v="3"/>
    <x v="3"/>
    <x v="2"/>
    <n v="16000"/>
    <x v="3"/>
    <x v="3"/>
  </r>
  <r>
    <x v="5"/>
    <x v="4"/>
    <x v="4"/>
    <x v="3"/>
    <n v="10000"/>
    <x v="4"/>
    <x v="0"/>
  </r>
  <r>
    <x v="6"/>
    <x v="1"/>
    <x v="1"/>
    <x v="1"/>
    <n v="17000"/>
    <x v="4"/>
    <x v="4"/>
  </r>
  <r>
    <x v="7"/>
    <x v="2"/>
    <x v="2"/>
    <x v="0"/>
    <n v="26000"/>
    <x v="5"/>
    <x v="5"/>
  </r>
  <r>
    <x v="8"/>
    <x v="5"/>
    <x v="5"/>
    <x v="3"/>
    <n v="13000"/>
    <x v="5"/>
    <x v="6"/>
  </r>
  <r>
    <x v="9"/>
    <x v="5"/>
    <x v="5"/>
    <x v="3"/>
    <n v="27000"/>
    <x v="5"/>
    <x v="2"/>
  </r>
  <r>
    <x v="10"/>
    <x v="2"/>
    <x v="2"/>
    <x v="0"/>
    <n v="19000"/>
    <x v="5"/>
    <x v="3"/>
  </r>
  <r>
    <x v="11"/>
    <x v="1"/>
    <x v="1"/>
    <x v="1"/>
    <n v="23000"/>
    <x v="6"/>
    <x v="0"/>
  </r>
  <r>
    <x v="12"/>
    <x v="0"/>
    <x v="0"/>
    <x v="0"/>
    <n v="18000"/>
    <x v="7"/>
    <x v="3"/>
  </r>
  <r>
    <x v="13"/>
    <x v="1"/>
    <x v="1"/>
    <x v="1"/>
    <n v="20000"/>
    <x v="8"/>
    <x v="2"/>
  </r>
  <r>
    <x v="14"/>
    <x v="5"/>
    <x v="5"/>
    <x v="3"/>
    <n v="27000"/>
    <x v="9"/>
    <x v="6"/>
  </r>
  <r>
    <x v="15"/>
    <x v="2"/>
    <x v="2"/>
    <x v="0"/>
    <n v="16000"/>
    <x v="10"/>
    <x v="1"/>
  </r>
  <r>
    <x v="16"/>
    <x v="2"/>
    <x v="2"/>
    <x v="0"/>
    <n v="23000"/>
    <x v="11"/>
    <x v="0"/>
  </r>
  <r>
    <x v="17"/>
    <x v="2"/>
    <x v="2"/>
    <x v="0"/>
    <n v="10000"/>
    <x v="12"/>
    <x v="1"/>
  </r>
  <r>
    <x v="18"/>
    <x v="1"/>
    <x v="1"/>
    <x v="1"/>
    <n v="21000"/>
    <x v="12"/>
    <x v="1"/>
  </r>
  <r>
    <x v="19"/>
    <x v="5"/>
    <x v="5"/>
    <x v="3"/>
    <n v="13000"/>
    <x v="13"/>
    <x v="0"/>
  </r>
  <r>
    <x v="20"/>
    <x v="4"/>
    <x v="4"/>
    <x v="3"/>
    <n v="11000"/>
    <x v="14"/>
    <x v="6"/>
  </r>
  <r>
    <x v="21"/>
    <x v="2"/>
    <x v="2"/>
    <x v="0"/>
    <n v="13000"/>
    <x v="15"/>
    <x v="5"/>
  </r>
  <r>
    <x v="22"/>
    <x v="2"/>
    <x v="2"/>
    <x v="0"/>
    <n v="19000"/>
    <x v="16"/>
    <x v="2"/>
  </r>
  <r>
    <x v="23"/>
    <x v="2"/>
    <x v="2"/>
    <x v="0"/>
    <n v="19000"/>
    <x v="17"/>
    <x v="0"/>
  </r>
  <r>
    <x v="24"/>
    <x v="3"/>
    <x v="3"/>
    <x v="2"/>
    <n v="16000"/>
    <x v="17"/>
    <x v="1"/>
  </r>
  <r>
    <x v="25"/>
    <x v="0"/>
    <x v="0"/>
    <x v="0"/>
    <n v="21000"/>
    <x v="17"/>
    <x v="4"/>
  </r>
  <r>
    <x v="26"/>
    <x v="5"/>
    <x v="5"/>
    <x v="3"/>
    <n v="25000"/>
    <x v="18"/>
    <x v="6"/>
  </r>
  <r>
    <x v="27"/>
    <x v="3"/>
    <x v="3"/>
    <x v="2"/>
    <n v="15000"/>
    <x v="18"/>
    <x v="0"/>
  </r>
  <r>
    <x v="28"/>
    <x v="3"/>
    <x v="3"/>
    <x v="2"/>
    <n v="24000"/>
    <x v="19"/>
    <x v="3"/>
  </r>
  <r>
    <x v="29"/>
    <x v="5"/>
    <x v="5"/>
    <x v="3"/>
    <n v="16000"/>
    <x v="20"/>
    <x v="6"/>
  </r>
  <r>
    <x v="30"/>
    <x v="5"/>
    <x v="5"/>
    <x v="3"/>
    <n v="19000"/>
    <x v="21"/>
    <x v="0"/>
  </r>
  <r>
    <x v="31"/>
    <x v="5"/>
    <x v="5"/>
    <x v="3"/>
    <n v="15000"/>
    <x v="22"/>
    <x v="4"/>
  </r>
  <r>
    <x v="32"/>
    <x v="5"/>
    <x v="5"/>
    <x v="3"/>
    <n v="12000"/>
    <x v="23"/>
    <x v="6"/>
  </r>
  <r>
    <x v="33"/>
    <x v="1"/>
    <x v="1"/>
    <x v="1"/>
    <n v="16000"/>
    <x v="23"/>
    <x v="3"/>
  </r>
  <r>
    <x v="34"/>
    <x v="5"/>
    <x v="5"/>
    <x v="3"/>
    <n v="14000"/>
    <x v="24"/>
    <x v="6"/>
  </r>
  <r>
    <x v="35"/>
    <x v="5"/>
    <x v="5"/>
    <x v="3"/>
    <n v="12000"/>
    <x v="25"/>
    <x v="4"/>
  </r>
  <r>
    <x v="36"/>
    <x v="5"/>
    <x v="5"/>
    <x v="3"/>
    <n v="23000"/>
    <x v="26"/>
    <x v="0"/>
  </r>
  <r>
    <x v="37"/>
    <x v="0"/>
    <x v="0"/>
    <x v="0"/>
    <n v="22000"/>
    <x v="26"/>
    <x v="1"/>
  </r>
  <r>
    <x v="38"/>
    <x v="2"/>
    <x v="2"/>
    <x v="0"/>
    <n v="22000"/>
    <x v="27"/>
    <x v="0"/>
  </r>
  <r>
    <x v="39"/>
    <x v="2"/>
    <x v="2"/>
    <x v="0"/>
    <n v="16000"/>
    <x v="27"/>
    <x v="0"/>
  </r>
  <r>
    <x v="40"/>
    <x v="0"/>
    <x v="0"/>
    <x v="0"/>
    <n v="20000"/>
    <x v="27"/>
    <x v="1"/>
  </r>
  <r>
    <x v="41"/>
    <x v="1"/>
    <x v="1"/>
    <x v="1"/>
    <n v="20000"/>
    <x v="28"/>
    <x v="6"/>
  </r>
  <r>
    <x v="42"/>
    <x v="2"/>
    <x v="2"/>
    <x v="0"/>
    <n v="16000"/>
    <x v="29"/>
    <x v="2"/>
  </r>
  <r>
    <x v="43"/>
    <x v="2"/>
    <x v="2"/>
    <x v="0"/>
    <n v="27000"/>
    <x v="29"/>
    <x v="4"/>
  </r>
  <r>
    <x v="44"/>
    <x v="3"/>
    <x v="3"/>
    <x v="2"/>
    <n v="27000"/>
    <x v="30"/>
    <x v="3"/>
  </r>
  <r>
    <x v="45"/>
    <x v="5"/>
    <x v="5"/>
    <x v="3"/>
    <n v="12000"/>
    <x v="31"/>
    <x v="5"/>
  </r>
  <r>
    <x v="46"/>
    <x v="4"/>
    <x v="4"/>
    <x v="3"/>
    <n v="21000"/>
    <x v="32"/>
    <x v="3"/>
  </r>
  <r>
    <x v="47"/>
    <x v="4"/>
    <x v="4"/>
    <x v="3"/>
    <n v="22000"/>
    <x v="33"/>
    <x v="0"/>
  </r>
  <r>
    <x v="48"/>
    <x v="2"/>
    <x v="2"/>
    <x v="0"/>
    <n v="13000"/>
    <x v="34"/>
    <x v="4"/>
  </r>
  <r>
    <x v="49"/>
    <x v="0"/>
    <x v="0"/>
    <x v="0"/>
    <n v="20000"/>
    <x v="34"/>
    <x v="3"/>
  </r>
  <r>
    <x v="50"/>
    <x v="2"/>
    <x v="2"/>
    <x v="0"/>
    <n v="13000"/>
    <x v="35"/>
    <x v="6"/>
  </r>
  <r>
    <x v="51"/>
    <x v="5"/>
    <x v="5"/>
    <x v="3"/>
    <n v="10000"/>
    <x v="36"/>
    <x v="4"/>
  </r>
  <r>
    <x v="52"/>
    <x v="5"/>
    <x v="5"/>
    <x v="3"/>
    <n v="14000"/>
    <x v="37"/>
    <x v="6"/>
  </r>
  <r>
    <x v="53"/>
    <x v="5"/>
    <x v="5"/>
    <x v="3"/>
    <n v="24000"/>
    <x v="37"/>
    <x v="2"/>
  </r>
  <r>
    <x v="54"/>
    <x v="0"/>
    <x v="0"/>
    <x v="0"/>
    <n v="13000"/>
    <x v="38"/>
    <x v="1"/>
  </r>
  <r>
    <x v="55"/>
    <x v="2"/>
    <x v="2"/>
    <x v="0"/>
    <n v="15000"/>
    <x v="39"/>
    <x v="5"/>
  </r>
  <r>
    <x v="56"/>
    <x v="0"/>
    <x v="0"/>
    <x v="0"/>
    <n v="21000"/>
    <x v="39"/>
    <x v="0"/>
  </r>
  <r>
    <x v="57"/>
    <x v="1"/>
    <x v="1"/>
    <x v="1"/>
    <n v="12000"/>
    <x v="40"/>
    <x v="3"/>
  </r>
  <r>
    <x v="58"/>
    <x v="2"/>
    <x v="2"/>
    <x v="0"/>
    <n v="12000"/>
    <x v="41"/>
    <x v="0"/>
  </r>
  <r>
    <x v="59"/>
    <x v="4"/>
    <x v="4"/>
    <x v="3"/>
    <n v="21000"/>
    <x v="42"/>
    <x v="4"/>
  </r>
  <r>
    <x v="60"/>
    <x v="5"/>
    <x v="5"/>
    <x v="3"/>
    <n v="9000"/>
    <x v="43"/>
    <x v="0"/>
  </r>
  <r>
    <x v="61"/>
    <x v="1"/>
    <x v="1"/>
    <x v="1"/>
    <n v="29000"/>
    <x v="44"/>
    <x v="2"/>
  </r>
  <r>
    <x v="62"/>
    <x v="2"/>
    <x v="2"/>
    <x v="0"/>
    <n v="12000"/>
    <x v="45"/>
    <x v="0"/>
  </r>
  <r>
    <x v="63"/>
    <x v="5"/>
    <x v="5"/>
    <x v="3"/>
    <n v="14000"/>
    <x v="46"/>
    <x v="2"/>
  </r>
  <r>
    <x v="64"/>
    <x v="2"/>
    <x v="2"/>
    <x v="0"/>
    <n v="26000"/>
    <x v="47"/>
    <x v="1"/>
  </r>
  <r>
    <x v="65"/>
    <x v="2"/>
    <x v="2"/>
    <x v="0"/>
    <n v="23000"/>
    <x v="48"/>
    <x v="6"/>
  </r>
  <r>
    <x v="66"/>
    <x v="2"/>
    <x v="2"/>
    <x v="0"/>
    <n v="22000"/>
    <x v="49"/>
    <x v="5"/>
  </r>
  <r>
    <x v="67"/>
    <x v="0"/>
    <x v="0"/>
    <x v="0"/>
    <n v="16000"/>
    <x v="49"/>
    <x v="3"/>
  </r>
  <r>
    <x v="68"/>
    <x v="2"/>
    <x v="2"/>
    <x v="0"/>
    <n v="17000"/>
    <x v="50"/>
    <x v="0"/>
  </r>
  <r>
    <x v="69"/>
    <x v="5"/>
    <x v="5"/>
    <x v="3"/>
    <n v="9000"/>
    <x v="50"/>
    <x v="0"/>
  </r>
  <r>
    <x v="70"/>
    <x v="5"/>
    <x v="5"/>
    <x v="3"/>
    <n v="13000"/>
    <x v="50"/>
    <x v="1"/>
  </r>
  <r>
    <x v="71"/>
    <x v="2"/>
    <x v="2"/>
    <x v="0"/>
    <n v="16000"/>
    <x v="51"/>
    <x v="0"/>
  </r>
  <r>
    <x v="72"/>
    <x v="4"/>
    <x v="4"/>
    <x v="3"/>
    <n v="21000"/>
    <x v="51"/>
    <x v="2"/>
  </r>
  <r>
    <x v="73"/>
    <x v="2"/>
    <x v="2"/>
    <x v="0"/>
    <n v="18000"/>
    <x v="52"/>
    <x v="3"/>
  </r>
  <r>
    <x v="74"/>
    <x v="5"/>
    <x v="5"/>
    <x v="3"/>
    <n v="18000"/>
    <x v="52"/>
    <x v="6"/>
  </r>
  <r>
    <x v="75"/>
    <x v="2"/>
    <x v="2"/>
    <x v="0"/>
    <n v="10000"/>
    <x v="53"/>
    <x v="0"/>
  </r>
  <r>
    <x v="76"/>
    <x v="4"/>
    <x v="4"/>
    <x v="3"/>
    <n v="22000"/>
    <x v="54"/>
    <x v="0"/>
  </r>
  <r>
    <x v="77"/>
    <x v="2"/>
    <x v="2"/>
    <x v="0"/>
    <n v="30000"/>
    <x v="54"/>
    <x v="1"/>
  </r>
  <r>
    <x v="78"/>
    <x v="5"/>
    <x v="5"/>
    <x v="3"/>
    <n v="16000"/>
    <x v="54"/>
    <x v="6"/>
  </r>
  <r>
    <x v="79"/>
    <x v="0"/>
    <x v="0"/>
    <x v="0"/>
    <n v="18000"/>
    <x v="54"/>
    <x v="1"/>
  </r>
  <r>
    <x v="80"/>
    <x v="2"/>
    <x v="2"/>
    <x v="0"/>
    <n v="24000"/>
    <x v="55"/>
    <x v="2"/>
  </r>
  <r>
    <x v="81"/>
    <x v="2"/>
    <x v="2"/>
    <x v="0"/>
    <n v="24000"/>
    <x v="56"/>
    <x v="3"/>
  </r>
  <r>
    <x v="82"/>
    <x v="0"/>
    <x v="0"/>
    <x v="0"/>
    <n v="19000"/>
    <x v="56"/>
    <x v="1"/>
  </r>
  <r>
    <x v="83"/>
    <x v="2"/>
    <x v="2"/>
    <x v="0"/>
    <n v="20000"/>
    <x v="57"/>
    <x v="4"/>
  </r>
  <r>
    <x v="84"/>
    <x v="2"/>
    <x v="2"/>
    <x v="0"/>
    <n v="21000"/>
    <x v="58"/>
    <x v="6"/>
  </r>
  <r>
    <x v="85"/>
    <x v="1"/>
    <x v="1"/>
    <x v="1"/>
    <n v="14000"/>
    <x v="58"/>
    <x v="1"/>
  </r>
  <r>
    <x v="86"/>
    <x v="3"/>
    <x v="3"/>
    <x v="2"/>
    <n v="22000"/>
    <x v="58"/>
    <x v="3"/>
  </r>
  <r>
    <x v="87"/>
    <x v="0"/>
    <x v="0"/>
    <x v="0"/>
    <n v="19000"/>
    <x v="59"/>
    <x v="0"/>
  </r>
  <r>
    <x v="88"/>
    <x v="5"/>
    <x v="5"/>
    <x v="3"/>
    <n v="14000"/>
    <x v="60"/>
    <x v="4"/>
  </r>
  <r>
    <x v="89"/>
    <x v="5"/>
    <x v="5"/>
    <x v="3"/>
    <n v="20000"/>
    <x v="61"/>
    <x v="0"/>
  </r>
  <r>
    <x v="90"/>
    <x v="5"/>
    <x v="5"/>
    <x v="3"/>
    <n v="15000"/>
    <x v="62"/>
    <x v="3"/>
  </r>
  <r>
    <x v="91"/>
    <x v="1"/>
    <x v="1"/>
    <x v="1"/>
    <n v="17000"/>
    <x v="63"/>
    <x v="1"/>
  </r>
  <r>
    <x v="92"/>
    <x v="2"/>
    <x v="2"/>
    <x v="0"/>
    <n v="13000"/>
    <x v="64"/>
    <x v="0"/>
  </r>
  <r>
    <x v="93"/>
    <x v="2"/>
    <x v="2"/>
    <x v="0"/>
    <n v="24000"/>
    <x v="64"/>
    <x v="5"/>
  </r>
  <r>
    <x v="94"/>
    <x v="3"/>
    <x v="3"/>
    <x v="2"/>
    <n v="16000"/>
    <x v="64"/>
    <x v="4"/>
  </r>
  <r>
    <x v="95"/>
    <x v="4"/>
    <x v="4"/>
    <x v="3"/>
    <n v="15000"/>
    <x v="65"/>
    <x v="1"/>
  </r>
  <r>
    <x v="96"/>
    <x v="4"/>
    <x v="4"/>
    <x v="3"/>
    <n v="15000"/>
    <x v="65"/>
    <x v="2"/>
  </r>
  <r>
    <x v="97"/>
    <x v="4"/>
    <x v="4"/>
    <x v="3"/>
    <n v="21000"/>
    <x v="65"/>
    <x v="4"/>
  </r>
  <r>
    <x v="98"/>
    <x v="1"/>
    <x v="1"/>
    <x v="1"/>
    <n v="23000"/>
    <x v="65"/>
    <x v="3"/>
  </r>
  <r>
    <x v="99"/>
    <x v="2"/>
    <x v="2"/>
    <x v="0"/>
    <n v="22000"/>
    <x v="66"/>
    <x v="0"/>
  </r>
  <r>
    <x v="100"/>
    <x v="5"/>
    <x v="5"/>
    <x v="3"/>
    <n v="12000"/>
    <x v="66"/>
    <x v="6"/>
  </r>
  <r>
    <x v="101"/>
    <x v="5"/>
    <x v="5"/>
    <x v="3"/>
    <n v="18000"/>
    <x v="67"/>
    <x v="0"/>
  </r>
  <r>
    <x v="102"/>
    <x v="5"/>
    <x v="5"/>
    <x v="3"/>
    <n v="16000"/>
    <x v="67"/>
    <x v="0"/>
  </r>
  <r>
    <x v="103"/>
    <x v="0"/>
    <x v="0"/>
    <x v="0"/>
    <n v="28000"/>
    <x v="67"/>
    <x v="0"/>
  </r>
  <r>
    <x v="104"/>
    <x v="5"/>
    <x v="5"/>
    <x v="3"/>
    <n v="11000"/>
    <x v="68"/>
    <x v="2"/>
  </r>
  <r>
    <x v="105"/>
    <x v="1"/>
    <x v="1"/>
    <x v="1"/>
    <n v="22000"/>
    <x v="69"/>
    <x v="3"/>
  </r>
  <r>
    <x v="106"/>
    <x v="2"/>
    <x v="2"/>
    <x v="0"/>
    <n v="12000"/>
    <x v="70"/>
    <x v="0"/>
  </r>
  <r>
    <x v="107"/>
    <x v="5"/>
    <x v="5"/>
    <x v="3"/>
    <n v="20000"/>
    <x v="70"/>
    <x v="2"/>
  </r>
  <r>
    <x v="108"/>
    <x v="5"/>
    <x v="5"/>
    <x v="3"/>
    <n v="15000"/>
    <x v="71"/>
    <x v="6"/>
  </r>
  <r>
    <x v="109"/>
    <x v="1"/>
    <x v="1"/>
    <x v="1"/>
    <n v="16000"/>
    <x v="72"/>
    <x v="3"/>
  </r>
  <r>
    <x v="110"/>
    <x v="2"/>
    <x v="2"/>
    <x v="0"/>
    <n v="19000"/>
    <x v="73"/>
    <x v="2"/>
  </r>
  <r>
    <x v="111"/>
    <x v="1"/>
    <x v="1"/>
    <x v="1"/>
    <n v="21000"/>
    <x v="73"/>
    <x v="1"/>
  </r>
  <r>
    <x v="112"/>
    <x v="1"/>
    <x v="1"/>
    <x v="1"/>
    <n v="22000"/>
    <x v="74"/>
    <x v="4"/>
  </r>
  <r>
    <x v="113"/>
    <x v="2"/>
    <x v="2"/>
    <x v="0"/>
    <n v="7000"/>
    <x v="75"/>
    <x v="6"/>
  </r>
  <r>
    <x v="114"/>
    <x v="2"/>
    <x v="2"/>
    <x v="0"/>
    <n v="11000"/>
    <x v="76"/>
    <x v="0"/>
  </r>
  <r>
    <x v="115"/>
    <x v="4"/>
    <x v="4"/>
    <x v="3"/>
    <n v="24000"/>
    <x v="77"/>
    <x v="0"/>
  </r>
  <r>
    <x v="116"/>
    <x v="5"/>
    <x v="5"/>
    <x v="3"/>
    <n v="16000"/>
    <x v="78"/>
    <x v="0"/>
  </r>
  <r>
    <x v="117"/>
    <x v="2"/>
    <x v="2"/>
    <x v="0"/>
    <n v="17000"/>
    <x v="78"/>
    <x v="6"/>
  </r>
  <r>
    <x v="118"/>
    <x v="2"/>
    <x v="2"/>
    <x v="0"/>
    <n v="18000"/>
    <x v="79"/>
    <x v="2"/>
  </r>
  <r>
    <x v="119"/>
    <x v="4"/>
    <x v="4"/>
    <x v="3"/>
    <n v="19000"/>
    <x v="80"/>
    <x v="5"/>
  </r>
  <r>
    <x v="120"/>
    <x v="1"/>
    <x v="1"/>
    <x v="1"/>
    <n v="20000"/>
    <x v="81"/>
    <x v="1"/>
  </r>
  <r>
    <x v="121"/>
    <x v="4"/>
    <x v="4"/>
    <x v="3"/>
    <n v="20000"/>
    <x v="82"/>
    <x v="1"/>
  </r>
  <r>
    <x v="122"/>
    <x v="4"/>
    <x v="4"/>
    <x v="3"/>
    <n v="15000"/>
    <x v="83"/>
    <x v="1"/>
  </r>
  <r>
    <x v="123"/>
    <x v="4"/>
    <x v="4"/>
    <x v="3"/>
    <n v="27000"/>
    <x v="83"/>
    <x v="5"/>
  </r>
  <r>
    <x v="124"/>
    <x v="5"/>
    <x v="5"/>
    <x v="3"/>
    <n v="11000"/>
    <x v="83"/>
    <x v="3"/>
  </r>
  <r>
    <x v="125"/>
    <x v="1"/>
    <x v="1"/>
    <x v="1"/>
    <n v="21000"/>
    <x v="83"/>
    <x v="1"/>
  </r>
  <r>
    <x v="126"/>
    <x v="4"/>
    <x v="4"/>
    <x v="3"/>
    <n v="8000"/>
    <x v="84"/>
    <x v="5"/>
  </r>
  <r>
    <x v="127"/>
    <x v="2"/>
    <x v="2"/>
    <x v="0"/>
    <n v="17000"/>
    <x v="85"/>
    <x v="1"/>
  </r>
  <r>
    <x v="128"/>
    <x v="1"/>
    <x v="1"/>
    <x v="1"/>
    <n v="16000"/>
    <x v="86"/>
    <x v="0"/>
  </r>
  <r>
    <x v="129"/>
    <x v="0"/>
    <x v="0"/>
    <x v="0"/>
    <n v="18000"/>
    <x v="87"/>
    <x v="1"/>
  </r>
  <r>
    <x v="130"/>
    <x v="5"/>
    <x v="5"/>
    <x v="3"/>
    <n v="22000"/>
    <x v="88"/>
    <x v="1"/>
  </r>
  <r>
    <x v="131"/>
    <x v="2"/>
    <x v="2"/>
    <x v="0"/>
    <n v="22000"/>
    <x v="89"/>
    <x v="4"/>
  </r>
  <r>
    <x v="132"/>
    <x v="2"/>
    <x v="2"/>
    <x v="0"/>
    <n v="9000"/>
    <x v="90"/>
    <x v="0"/>
  </r>
  <r>
    <x v="133"/>
    <x v="3"/>
    <x v="3"/>
    <x v="2"/>
    <n v="18000"/>
    <x v="90"/>
    <x v="4"/>
  </r>
  <r>
    <x v="134"/>
    <x v="2"/>
    <x v="2"/>
    <x v="0"/>
    <n v="23000"/>
    <x v="91"/>
    <x v="6"/>
  </r>
  <r>
    <x v="135"/>
    <x v="1"/>
    <x v="1"/>
    <x v="1"/>
    <n v="14000"/>
    <x v="91"/>
    <x v="0"/>
  </r>
  <r>
    <x v="136"/>
    <x v="4"/>
    <x v="4"/>
    <x v="3"/>
    <n v="8000"/>
    <x v="92"/>
    <x v="0"/>
  </r>
  <r>
    <x v="137"/>
    <x v="1"/>
    <x v="1"/>
    <x v="1"/>
    <n v="27000"/>
    <x v="93"/>
    <x v="0"/>
  </r>
  <r>
    <x v="138"/>
    <x v="2"/>
    <x v="2"/>
    <x v="0"/>
    <n v="13000"/>
    <x v="94"/>
    <x v="3"/>
  </r>
  <r>
    <x v="139"/>
    <x v="0"/>
    <x v="0"/>
    <x v="0"/>
    <n v="15000"/>
    <x v="95"/>
    <x v="0"/>
  </r>
  <r>
    <x v="140"/>
    <x v="5"/>
    <x v="5"/>
    <x v="3"/>
    <n v="24000"/>
    <x v="96"/>
    <x v="6"/>
  </r>
  <r>
    <x v="141"/>
    <x v="5"/>
    <x v="5"/>
    <x v="3"/>
    <n v="16000"/>
    <x v="97"/>
    <x v="6"/>
  </r>
  <r>
    <x v="142"/>
    <x v="1"/>
    <x v="1"/>
    <x v="1"/>
    <n v="12000"/>
    <x v="98"/>
    <x v="3"/>
  </r>
  <r>
    <x v="143"/>
    <x v="5"/>
    <x v="5"/>
    <x v="3"/>
    <n v="26000"/>
    <x v="99"/>
    <x v="2"/>
  </r>
  <r>
    <x v="144"/>
    <x v="0"/>
    <x v="0"/>
    <x v="0"/>
    <n v="17000"/>
    <x v="100"/>
    <x v="0"/>
  </r>
  <r>
    <x v="145"/>
    <x v="5"/>
    <x v="5"/>
    <x v="3"/>
    <n v="22000"/>
    <x v="101"/>
    <x v="1"/>
  </r>
  <r>
    <x v="146"/>
    <x v="3"/>
    <x v="3"/>
    <x v="2"/>
    <n v="22000"/>
    <x v="101"/>
    <x v="3"/>
  </r>
  <r>
    <x v="147"/>
    <x v="2"/>
    <x v="2"/>
    <x v="0"/>
    <n v="21000"/>
    <x v="102"/>
    <x v="5"/>
  </r>
  <r>
    <x v="148"/>
    <x v="2"/>
    <x v="2"/>
    <x v="0"/>
    <n v="17000"/>
    <x v="102"/>
    <x v="3"/>
  </r>
  <r>
    <x v="149"/>
    <x v="2"/>
    <x v="2"/>
    <x v="0"/>
    <n v="8000"/>
    <x v="103"/>
    <x v="0"/>
  </r>
  <r>
    <x v="150"/>
    <x v="2"/>
    <x v="2"/>
    <x v="0"/>
    <n v="17000"/>
    <x v="104"/>
    <x v="4"/>
  </r>
  <r>
    <x v="151"/>
    <x v="2"/>
    <x v="2"/>
    <x v="0"/>
    <n v="27000"/>
    <x v="105"/>
    <x v="1"/>
  </r>
  <r>
    <x v="152"/>
    <x v="2"/>
    <x v="2"/>
    <x v="0"/>
    <n v="26000"/>
    <x v="106"/>
    <x v="0"/>
  </r>
  <r>
    <x v="153"/>
    <x v="1"/>
    <x v="1"/>
    <x v="1"/>
    <n v="11000"/>
    <x v="107"/>
    <x v="5"/>
  </r>
  <r>
    <x v="154"/>
    <x v="1"/>
    <x v="1"/>
    <x v="1"/>
    <n v="17000"/>
    <x v="107"/>
    <x v="2"/>
  </r>
  <r>
    <x v="155"/>
    <x v="5"/>
    <x v="5"/>
    <x v="3"/>
    <n v="26000"/>
    <x v="108"/>
    <x v="0"/>
  </r>
  <r>
    <x v="156"/>
    <x v="2"/>
    <x v="2"/>
    <x v="0"/>
    <n v="26000"/>
    <x v="108"/>
    <x v="6"/>
  </r>
  <r>
    <x v="157"/>
    <x v="2"/>
    <x v="2"/>
    <x v="0"/>
    <n v="27000"/>
    <x v="109"/>
    <x v="0"/>
  </r>
  <r>
    <x v="158"/>
    <x v="4"/>
    <x v="4"/>
    <x v="3"/>
    <n v="23000"/>
    <x v="110"/>
    <x v="0"/>
  </r>
  <r>
    <x v="159"/>
    <x v="1"/>
    <x v="1"/>
    <x v="1"/>
    <n v="14000"/>
    <x v="111"/>
    <x v="3"/>
  </r>
  <r>
    <x v="160"/>
    <x v="2"/>
    <x v="2"/>
    <x v="0"/>
    <n v="25000"/>
    <x v="112"/>
    <x v="0"/>
  </r>
  <r>
    <x v="161"/>
    <x v="5"/>
    <x v="5"/>
    <x v="3"/>
    <n v="20000"/>
    <x v="113"/>
    <x v="4"/>
  </r>
  <r>
    <x v="162"/>
    <x v="1"/>
    <x v="1"/>
    <x v="1"/>
    <n v="24000"/>
    <x v="113"/>
    <x v="1"/>
  </r>
  <r>
    <x v="163"/>
    <x v="0"/>
    <x v="0"/>
    <x v="0"/>
    <n v="15000"/>
    <x v="114"/>
    <x v="3"/>
  </r>
  <r>
    <x v="164"/>
    <x v="4"/>
    <x v="4"/>
    <x v="3"/>
    <n v="24000"/>
    <x v="115"/>
    <x v="4"/>
  </r>
  <r>
    <x v="165"/>
    <x v="2"/>
    <x v="2"/>
    <x v="0"/>
    <n v="19000"/>
    <x v="116"/>
    <x v="3"/>
  </r>
  <r>
    <x v="166"/>
    <x v="0"/>
    <x v="0"/>
    <x v="0"/>
    <n v="8000"/>
    <x v="116"/>
    <x v="3"/>
  </r>
  <r>
    <x v="167"/>
    <x v="2"/>
    <x v="2"/>
    <x v="0"/>
    <n v="21000"/>
    <x v="117"/>
    <x v="4"/>
  </r>
  <r>
    <x v="168"/>
    <x v="0"/>
    <x v="0"/>
    <x v="0"/>
    <n v="26000"/>
    <x v="118"/>
    <x v="3"/>
  </r>
  <r>
    <x v="169"/>
    <x v="2"/>
    <x v="2"/>
    <x v="0"/>
    <n v="22000"/>
    <x v="119"/>
    <x v="5"/>
  </r>
  <r>
    <x v="170"/>
    <x v="0"/>
    <x v="0"/>
    <x v="0"/>
    <n v="12000"/>
    <x v="120"/>
    <x v="0"/>
  </r>
  <r>
    <x v="171"/>
    <x v="5"/>
    <x v="5"/>
    <x v="3"/>
    <n v="17000"/>
    <x v="121"/>
    <x v="6"/>
  </r>
  <r>
    <x v="172"/>
    <x v="5"/>
    <x v="5"/>
    <x v="3"/>
    <n v="16000"/>
    <x v="122"/>
    <x v="1"/>
  </r>
  <r>
    <x v="173"/>
    <x v="2"/>
    <x v="2"/>
    <x v="0"/>
    <n v="21000"/>
    <x v="122"/>
    <x v="5"/>
  </r>
  <r>
    <x v="174"/>
    <x v="2"/>
    <x v="2"/>
    <x v="0"/>
    <n v="17000"/>
    <x v="123"/>
    <x v="4"/>
  </r>
  <r>
    <x v="175"/>
    <x v="2"/>
    <x v="2"/>
    <x v="0"/>
    <n v="22000"/>
    <x v="124"/>
    <x v="3"/>
  </r>
  <r>
    <x v="176"/>
    <x v="2"/>
    <x v="2"/>
    <x v="0"/>
    <n v="17000"/>
    <x v="124"/>
    <x v="4"/>
  </r>
  <r>
    <x v="177"/>
    <x v="3"/>
    <x v="3"/>
    <x v="2"/>
    <n v="18000"/>
    <x v="124"/>
    <x v="4"/>
  </r>
  <r>
    <x v="178"/>
    <x v="4"/>
    <x v="4"/>
    <x v="3"/>
    <n v="12000"/>
    <x v="125"/>
    <x v="0"/>
  </r>
  <r>
    <x v="179"/>
    <x v="2"/>
    <x v="2"/>
    <x v="0"/>
    <n v="13000"/>
    <x v="126"/>
    <x v="1"/>
  </r>
  <r>
    <x v="180"/>
    <x v="0"/>
    <x v="0"/>
    <x v="0"/>
    <n v="20000"/>
    <x v="126"/>
    <x v="0"/>
  </r>
  <r>
    <x v="181"/>
    <x v="5"/>
    <x v="5"/>
    <x v="3"/>
    <n v="11000"/>
    <x v="127"/>
    <x v="1"/>
  </r>
  <r>
    <x v="182"/>
    <x v="5"/>
    <x v="5"/>
    <x v="3"/>
    <n v="21000"/>
    <x v="128"/>
    <x v="6"/>
  </r>
  <r>
    <x v="183"/>
    <x v="2"/>
    <x v="2"/>
    <x v="0"/>
    <n v="27000"/>
    <x v="129"/>
    <x v="0"/>
  </r>
  <r>
    <x v="184"/>
    <x v="0"/>
    <x v="0"/>
    <x v="0"/>
    <n v="14000"/>
    <x v="130"/>
    <x v="1"/>
  </r>
  <r>
    <x v="185"/>
    <x v="1"/>
    <x v="1"/>
    <x v="1"/>
    <n v="7000"/>
    <x v="130"/>
    <x v="3"/>
  </r>
  <r>
    <x v="186"/>
    <x v="4"/>
    <x v="4"/>
    <x v="3"/>
    <n v="28000"/>
    <x v="131"/>
    <x v="1"/>
  </r>
  <r>
    <x v="187"/>
    <x v="4"/>
    <x v="4"/>
    <x v="3"/>
    <n v="25000"/>
    <x v="132"/>
    <x v="2"/>
  </r>
  <r>
    <x v="188"/>
    <x v="2"/>
    <x v="2"/>
    <x v="0"/>
    <n v="22000"/>
    <x v="132"/>
    <x v="4"/>
  </r>
  <r>
    <x v="189"/>
    <x v="5"/>
    <x v="5"/>
    <x v="3"/>
    <n v="15000"/>
    <x v="133"/>
    <x v="6"/>
  </r>
  <r>
    <x v="190"/>
    <x v="2"/>
    <x v="2"/>
    <x v="0"/>
    <n v="25000"/>
    <x v="134"/>
    <x v="0"/>
  </r>
  <r>
    <x v="191"/>
    <x v="0"/>
    <x v="0"/>
    <x v="0"/>
    <n v="23000"/>
    <x v="135"/>
    <x v="0"/>
  </r>
  <r>
    <x v="192"/>
    <x v="0"/>
    <x v="0"/>
    <x v="0"/>
    <n v="27000"/>
    <x v="136"/>
    <x v="6"/>
  </r>
  <r>
    <x v="193"/>
    <x v="5"/>
    <x v="5"/>
    <x v="3"/>
    <n v="26000"/>
    <x v="137"/>
    <x v="0"/>
  </r>
  <r>
    <x v="194"/>
    <x v="3"/>
    <x v="3"/>
    <x v="2"/>
    <n v="17000"/>
    <x v="138"/>
    <x v="3"/>
  </r>
  <r>
    <x v="195"/>
    <x v="2"/>
    <x v="2"/>
    <x v="0"/>
    <n v="16000"/>
    <x v="139"/>
    <x v="2"/>
  </r>
  <r>
    <x v="196"/>
    <x v="2"/>
    <x v="2"/>
    <x v="0"/>
    <n v="28000"/>
    <x v="139"/>
    <x v="4"/>
  </r>
  <r>
    <x v="197"/>
    <x v="2"/>
    <x v="2"/>
    <x v="0"/>
    <n v="14000"/>
    <x v="139"/>
    <x v="0"/>
  </r>
  <r>
    <x v="198"/>
    <x v="2"/>
    <x v="2"/>
    <x v="0"/>
    <n v="27000"/>
    <x v="140"/>
    <x v="3"/>
  </r>
  <r>
    <x v="199"/>
    <x v="2"/>
    <x v="2"/>
    <x v="0"/>
    <n v="16000"/>
    <x v="141"/>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1931D2E-DAF2-4AAF-829F-B202BCAE60CB}" name="PivotTable1" cacheId="0"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K128:HD136" firstHeaderRow="1" firstDataRow="2" firstDataCol="1"/>
  <pivotFields count="7">
    <pivotField axis="axisCol" dataField="1" showAll="0">
      <items count="2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t="default"/>
      </items>
    </pivotField>
    <pivotField showAll="0"/>
    <pivotField axis="axisRow" showAll="0">
      <items count="7">
        <item x="1"/>
        <item x="2"/>
        <item x="0"/>
        <item x="5"/>
        <item x="4"/>
        <item x="3"/>
        <item t="default"/>
      </items>
    </pivotField>
    <pivotField showAll="0"/>
    <pivotField numFmtId="164" showAll="0"/>
    <pivotField showAll="0"/>
    <pivotField showAll="0"/>
  </pivotFields>
  <rowFields count="1">
    <field x="2"/>
  </rowFields>
  <rowItems count="7">
    <i>
      <x/>
    </i>
    <i>
      <x v="1"/>
    </i>
    <i>
      <x v="2"/>
    </i>
    <i>
      <x v="3"/>
    </i>
    <i>
      <x v="4"/>
    </i>
    <i>
      <x v="5"/>
    </i>
    <i t="grand">
      <x/>
    </i>
  </rowItems>
  <colFields count="1">
    <field x="0"/>
  </colFields>
  <colItems count="20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t="grand">
      <x/>
    </i>
  </colItems>
  <dataFields count="1">
    <dataField name="Sum of Bill no." fld="0"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63AEEC8-3D92-4021-9E97-AFCA7C607B2B}" name="PivotTable4" cacheId="0"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chartFormat="5">
  <location ref="C18:K26" firstHeaderRow="1" firstDataRow="2" firstDataCol="1"/>
  <pivotFields count="7">
    <pivotField showAll="0"/>
    <pivotField axis="axisRow" showAll="0">
      <items count="7">
        <item x="3"/>
        <item x="0"/>
        <item x="2"/>
        <item x="5"/>
        <item x="1"/>
        <item x="4"/>
        <item t="default"/>
      </items>
    </pivotField>
    <pivotField showAll="0"/>
    <pivotField showAll="0"/>
    <pivotField dataField="1" numFmtId="164" showAll="0"/>
    <pivotField showAll="0"/>
    <pivotField axis="axisCol" showAll="0">
      <items count="8">
        <item x="5"/>
        <item x="1"/>
        <item x="6"/>
        <item x="0"/>
        <item x="2"/>
        <item x="4"/>
        <item x="3"/>
        <item t="default"/>
      </items>
    </pivotField>
  </pivotFields>
  <rowFields count="1">
    <field x="1"/>
  </rowFields>
  <rowItems count="7">
    <i>
      <x/>
    </i>
    <i>
      <x v="1"/>
    </i>
    <i>
      <x v="2"/>
    </i>
    <i>
      <x v="3"/>
    </i>
    <i>
      <x v="4"/>
    </i>
    <i>
      <x v="5"/>
    </i>
    <i t="grand">
      <x/>
    </i>
  </rowItems>
  <colFields count="1">
    <field x="6"/>
  </colFields>
  <colItems count="8">
    <i>
      <x/>
    </i>
    <i>
      <x v="1"/>
    </i>
    <i>
      <x v="2"/>
    </i>
    <i>
      <x v="3"/>
    </i>
    <i>
      <x v="4"/>
    </i>
    <i>
      <x v="5"/>
    </i>
    <i>
      <x v="6"/>
    </i>
    <i t="grand">
      <x/>
    </i>
  </colItems>
  <dataFields count="1">
    <dataField name="Sum of Amount (INR)" fld="4" baseField="0" baseItem="0"/>
  </dataFields>
  <chartFormats count="7">
    <chartFormat chart="0" format="0" series="1">
      <pivotArea type="data" outline="0" fieldPosition="0">
        <references count="2">
          <reference field="4294967294" count="1" selected="0">
            <x v="0"/>
          </reference>
          <reference field="6" count="1" selected="0">
            <x v="0"/>
          </reference>
        </references>
      </pivotArea>
    </chartFormat>
    <chartFormat chart="0" format="1" series="1">
      <pivotArea type="data" outline="0" fieldPosition="0">
        <references count="2">
          <reference field="4294967294" count="1" selected="0">
            <x v="0"/>
          </reference>
          <reference field="6" count="1" selected="0">
            <x v="1"/>
          </reference>
        </references>
      </pivotArea>
    </chartFormat>
    <chartFormat chart="0" format="2" series="1">
      <pivotArea type="data" outline="0" fieldPosition="0">
        <references count="2">
          <reference field="4294967294" count="1" selected="0">
            <x v="0"/>
          </reference>
          <reference field="6" count="1" selected="0">
            <x v="2"/>
          </reference>
        </references>
      </pivotArea>
    </chartFormat>
    <chartFormat chart="0" format="3" series="1">
      <pivotArea type="data" outline="0" fieldPosition="0">
        <references count="2">
          <reference field="4294967294" count="1" selected="0">
            <x v="0"/>
          </reference>
          <reference field="6" count="1" selected="0">
            <x v="3"/>
          </reference>
        </references>
      </pivotArea>
    </chartFormat>
    <chartFormat chart="0" format="4" series="1">
      <pivotArea type="data" outline="0" fieldPosition="0">
        <references count="2">
          <reference field="4294967294" count="1" selected="0">
            <x v="0"/>
          </reference>
          <reference field="6" count="1" selected="0">
            <x v="4"/>
          </reference>
        </references>
      </pivotArea>
    </chartFormat>
    <chartFormat chart="0" format="5" series="1">
      <pivotArea type="data" outline="0" fieldPosition="0">
        <references count="2">
          <reference field="4294967294" count="1" selected="0">
            <x v="0"/>
          </reference>
          <reference field="6" count="1" selected="0">
            <x v="5"/>
          </reference>
        </references>
      </pivotArea>
    </chartFormat>
    <chartFormat chart="0" format="6" series="1">
      <pivotArea type="data" outline="0" fieldPosition="0">
        <references count="2">
          <reference field="4294967294" count="1" selected="0">
            <x v="0"/>
          </reference>
          <reference field="6" count="1" selected="0">
            <x v="6"/>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CC247F9C-CBCE-4BD6-AA81-41442BB0B403}" name="PivotTable2" cacheId="0"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C5:C6" firstHeaderRow="1" firstDataRow="1" firstDataCol="0" rowPageCount="3" colPageCount="1"/>
  <pivotFields count="7">
    <pivotField showAll="0"/>
    <pivotField axis="axisPage" showAll="0">
      <items count="7">
        <item x="3"/>
        <item x="0"/>
        <item x="2"/>
        <item x="5"/>
        <item x="1"/>
        <item x="4"/>
        <item t="default"/>
      </items>
    </pivotField>
    <pivotField showAll="0"/>
    <pivotField axis="axisPage" multipleItemSelectionAllowed="1" showAll="0">
      <items count="5">
        <item x="0"/>
        <item h="1" x="1"/>
        <item h="1" x="3"/>
        <item h="1" x="2"/>
        <item t="default"/>
      </items>
    </pivotField>
    <pivotField dataField="1" numFmtId="164" showAll="0"/>
    <pivotField showAll="0">
      <items count="143">
        <item x="23"/>
        <item x="0"/>
        <item x="1"/>
        <item x="2"/>
        <item x="3"/>
        <item x="4"/>
        <item x="5"/>
        <item x="6"/>
        <item x="7"/>
        <item x="8"/>
        <item x="9"/>
        <item x="10"/>
        <item x="11"/>
        <item x="12"/>
        <item x="13"/>
        <item x="14"/>
        <item x="15"/>
        <item x="16"/>
        <item x="17"/>
        <item x="18"/>
        <item x="19"/>
        <item x="20"/>
        <item x="21"/>
        <item x="22"/>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t="default"/>
      </items>
    </pivotField>
    <pivotField axis="axisPage" multipleItemSelectionAllowed="1" showAll="0">
      <items count="8">
        <item h="1" x="5"/>
        <item x="1"/>
        <item h="1" x="6"/>
        <item h="1" x="0"/>
        <item h="1" x="2"/>
        <item h="1" x="4"/>
        <item h="1" x="3"/>
        <item t="default"/>
      </items>
    </pivotField>
  </pivotFields>
  <rowItems count="1">
    <i/>
  </rowItems>
  <colItems count="1">
    <i/>
  </colItems>
  <pageFields count="3">
    <pageField fld="3" hier="-1"/>
    <pageField fld="6" hier="-1"/>
    <pageField fld="1" item="0" hier="-1"/>
  </pageFields>
  <dataFields count="1">
    <dataField name="Average of Amount (INR)" fld="4" subtotal="average"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BC151693-6475-4A6C-93D1-374969812A94}" name="PivotTable2" cacheId="0"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chartFormat="2">
  <location ref="B20:C25" firstHeaderRow="1" firstDataRow="1" firstDataCol="1"/>
  <pivotFields count="7">
    <pivotField showAll="0"/>
    <pivotField showAll="0"/>
    <pivotField showAll="0"/>
    <pivotField axis="axisRow" showAll="0">
      <items count="5">
        <item x="0"/>
        <item x="1"/>
        <item x="3"/>
        <item x="2"/>
        <item t="default"/>
      </items>
    </pivotField>
    <pivotField dataField="1" numFmtId="164" showAll="0"/>
    <pivotField showAll="0"/>
    <pivotField showAll="0"/>
  </pivotFields>
  <rowFields count="1">
    <field x="3"/>
  </rowFields>
  <rowItems count="5">
    <i>
      <x/>
    </i>
    <i>
      <x v="1"/>
    </i>
    <i>
      <x v="2"/>
    </i>
    <i>
      <x v="3"/>
    </i>
    <i t="grand">
      <x/>
    </i>
  </rowItems>
  <colItems count="1">
    <i/>
  </colItems>
  <dataFields count="1">
    <dataField name="Sum of Amount (INR)" fld="4" baseField="0" baseItem="0"/>
  </dataFields>
  <chartFormats count="5">
    <chartFormat chart="1" format="0" series="1">
      <pivotArea type="data" outline="0" fieldPosition="0">
        <references count="1">
          <reference field="4294967294" count="1" selected="0">
            <x v="0"/>
          </reference>
        </references>
      </pivotArea>
    </chartFormat>
    <chartFormat chart="1" format="1">
      <pivotArea type="data" outline="0" fieldPosition="0">
        <references count="2">
          <reference field="4294967294" count="1" selected="0">
            <x v="0"/>
          </reference>
          <reference field="3" count="1" selected="0">
            <x v="0"/>
          </reference>
        </references>
      </pivotArea>
    </chartFormat>
    <chartFormat chart="1" format="2">
      <pivotArea type="data" outline="0" fieldPosition="0">
        <references count="2">
          <reference field="4294967294" count="1" selected="0">
            <x v="0"/>
          </reference>
          <reference field="3" count="1" selected="0">
            <x v="1"/>
          </reference>
        </references>
      </pivotArea>
    </chartFormat>
    <chartFormat chart="1" format="3">
      <pivotArea type="data" outline="0" fieldPosition="0">
        <references count="2">
          <reference field="4294967294" count="1" selected="0">
            <x v="0"/>
          </reference>
          <reference field="3" count="1" selected="0">
            <x v="2"/>
          </reference>
        </references>
      </pivotArea>
    </chartFormat>
    <chartFormat chart="1" format="4">
      <pivotArea type="data" outline="0" fieldPosition="0">
        <references count="2">
          <reference field="4294967294" count="1" selected="0">
            <x v="0"/>
          </reference>
          <reference field="3"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BBADE306-4557-4306-83BF-4B782C29EC0D}" name="PivotTable1" cacheId="0"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chartFormat="2">
  <location ref="B6:C14" firstHeaderRow="1" firstDataRow="1" firstDataCol="1"/>
  <pivotFields count="7">
    <pivotField showAll="0"/>
    <pivotField showAll="0"/>
    <pivotField showAll="0"/>
    <pivotField showAll="0"/>
    <pivotField dataField="1" numFmtId="164" showAll="0"/>
    <pivotField showAll="0"/>
    <pivotField axis="axisRow" showAll="0">
      <items count="8">
        <item x="5"/>
        <item x="1"/>
        <item x="6"/>
        <item x="0"/>
        <item x="2"/>
        <item x="4"/>
        <item x="3"/>
        <item t="default"/>
      </items>
    </pivotField>
  </pivotFields>
  <rowFields count="1">
    <field x="6"/>
  </rowFields>
  <rowItems count="8">
    <i>
      <x/>
    </i>
    <i>
      <x v="1"/>
    </i>
    <i>
      <x v="2"/>
    </i>
    <i>
      <x v="3"/>
    </i>
    <i>
      <x v="4"/>
    </i>
    <i>
      <x v="5"/>
    </i>
    <i>
      <x v="6"/>
    </i>
    <i t="grand">
      <x/>
    </i>
  </rowItems>
  <colItems count="1">
    <i/>
  </colItems>
  <dataFields count="1">
    <dataField name="Sum of Amount (INR)" fld="4" baseField="0" baseItem="0"/>
  </dataFields>
  <chartFormats count="8">
    <chartFormat chart="1" format="0" series="1">
      <pivotArea type="data" outline="0" fieldPosition="0">
        <references count="1">
          <reference field="4294967294" count="1" selected="0">
            <x v="0"/>
          </reference>
        </references>
      </pivotArea>
    </chartFormat>
    <chartFormat chart="1" format="1">
      <pivotArea type="data" outline="0" fieldPosition="0">
        <references count="2">
          <reference field="4294967294" count="1" selected="0">
            <x v="0"/>
          </reference>
          <reference field="6" count="1" selected="0">
            <x v="0"/>
          </reference>
        </references>
      </pivotArea>
    </chartFormat>
    <chartFormat chart="1" format="2">
      <pivotArea type="data" outline="0" fieldPosition="0">
        <references count="2">
          <reference field="4294967294" count="1" selected="0">
            <x v="0"/>
          </reference>
          <reference field="6" count="1" selected="0">
            <x v="1"/>
          </reference>
        </references>
      </pivotArea>
    </chartFormat>
    <chartFormat chart="1" format="3">
      <pivotArea type="data" outline="0" fieldPosition="0">
        <references count="2">
          <reference field="4294967294" count="1" selected="0">
            <x v="0"/>
          </reference>
          <reference field="6" count="1" selected="0">
            <x v="2"/>
          </reference>
        </references>
      </pivotArea>
    </chartFormat>
    <chartFormat chart="1" format="4">
      <pivotArea type="data" outline="0" fieldPosition="0">
        <references count="2">
          <reference field="4294967294" count="1" selected="0">
            <x v="0"/>
          </reference>
          <reference field="6" count="1" selected="0">
            <x v="3"/>
          </reference>
        </references>
      </pivotArea>
    </chartFormat>
    <chartFormat chart="1" format="5">
      <pivotArea type="data" outline="0" fieldPosition="0">
        <references count="2">
          <reference field="4294967294" count="1" selected="0">
            <x v="0"/>
          </reference>
          <reference field="6" count="1" selected="0">
            <x v="4"/>
          </reference>
        </references>
      </pivotArea>
    </chartFormat>
    <chartFormat chart="1" format="6">
      <pivotArea type="data" outline="0" fieldPosition="0">
        <references count="2">
          <reference field="4294967294" count="1" selected="0">
            <x v="0"/>
          </reference>
          <reference field="6" count="1" selected="0">
            <x v="5"/>
          </reference>
        </references>
      </pivotArea>
    </chartFormat>
    <chartFormat chart="1" format="7">
      <pivotArea type="data" outline="0" fieldPosition="0">
        <references count="2">
          <reference field="4294967294" count="1" selected="0">
            <x v="0"/>
          </reference>
          <reference field="6" count="1" selected="0">
            <x v="6"/>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772D5E10-E3D7-45DD-81DA-21A2C575ADCC}" name="PivotTable3" cacheId="0"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chartFormat="2">
  <location ref="B34:C41" firstHeaderRow="1" firstDataRow="1" firstDataCol="1"/>
  <pivotFields count="7">
    <pivotField showAll="0"/>
    <pivotField axis="axisRow" showAll="0">
      <items count="7">
        <item x="3"/>
        <item x="0"/>
        <item x="2"/>
        <item x="5"/>
        <item x="1"/>
        <item x="4"/>
        <item t="default"/>
      </items>
    </pivotField>
    <pivotField showAll="0"/>
    <pivotField showAll="0"/>
    <pivotField dataField="1" numFmtId="164" showAll="0"/>
    <pivotField showAll="0"/>
    <pivotField showAll="0"/>
  </pivotFields>
  <rowFields count="1">
    <field x="1"/>
  </rowFields>
  <rowItems count="7">
    <i>
      <x/>
    </i>
    <i>
      <x v="1"/>
    </i>
    <i>
      <x v="2"/>
    </i>
    <i>
      <x v="3"/>
    </i>
    <i>
      <x v="4"/>
    </i>
    <i>
      <x v="5"/>
    </i>
    <i t="grand">
      <x/>
    </i>
  </rowItems>
  <colItems count="1">
    <i/>
  </colItems>
  <dataFields count="1">
    <dataField name="Sum of Amount (INR)" fld="4" baseField="0" baseItem="0"/>
  </dataFields>
  <chartFormats count="7">
    <chartFormat chart="1" format="0" series="1">
      <pivotArea type="data" outline="0" fieldPosition="0">
        <references count="1">
          <reference field="4294967294" count="1" selected="0">
            <x v="0"/>
          </reference>
        </references>
      </pivotArea>
    </chartFormat>
    <chartFormat chart="1" format="1">
      <pivotArea type="data" outline="0" fieldPosition="0">
        <references count="2">
          <reference field="4294967294" count="1" selected="0">
            <x v="0"/>
          </reference>
          <reference field="1" count="1" selected="0">
            <x v="0"/>
          </reference>
        </references>
      </pivotArea>
    </chartFormat>
    <chartFormat chart="1" format="2">
      <pivotArea type="data" outline="0" fieldPosition="0">
        <references count="2">
          <reference field="4294967294" count="1" selected="0">
            <x v="0"/>
          </reference>
          <reference field="1" count="1" selected="0">
            <x v="1"/>
          </reference>
        </references>
      </pivotArea>
    </chartFormat>
    <chartFormat chart="1" format="3">
      <pivotArea type="data" outline="0" fieldPosition="0">
        <references count="2">
          <reference field="4294967294" count="1" selected="0">
            <x v="0"/>
          </reference>
          <reference field="1" count="1" selected="0">
            <x v="2"/>
          </reference>
        </references>
      </pivotArea>
    </chartFormat>
    <chartFormat chart="1" format="4">
      <pivotArea type="data" outline="0" fieldPosition="0">
        <references count="2">
          <reference field="4294967294" count="1" selected="0">
            <x v="0"/>
          </reference>
          <reference field="1" count="1" selected="0">
            <x v="3"/>
          </reference>
        </references>
      </pivotArea>
    </chartFormat>
    <chartFormat chart="1" format="5">
      <pivotArea type="data" outline="0" fieldPosition="0">
        <references count="2">
          <reference field="4294967294" count="1" selected="0">
            <x v="0"/>
          </reference>
          <reference field="1" count="1" selected="0">
            <x v="4"/>
          </reference>
        </references>
      </pivotArea>
    </chartFormat>
    <chartFormat chart="1" format="6">
      <pivotArea type="data" outline="0" fieldPosition="0">
        <references count="2">
          <reference field="4294967294" count="1" selected="0">
            <x v="0"/>
          </reference>
          <reference field="1" count="1" selected="0">
            <x v="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tate" xr10:uid="{5A82EB4F-1684-4199-928F-4947F9FBE434}" sourceName="State">
  <pivotTables>
    <pivotTable tabId="3" name="PivotTable2"/>
  </pivotTables>
  <data>
    <tabular pivotCacheId="963309332">
      <items count="7">
        <i x="5" nd="1"/>
        <i x="1" s="1" nd="1"/>
        <i x="6" nd="1"/>
        <i x="0" nd="1"/>
        <i x="2" nd="1"/>
        <i x="4" nd="1"/>
        <i x="3"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tate" xr10:uid="{DD826BBB-EEC6-437B-8C83-7AC5FF9B19B3}" cache="Slicer_State" caption="State" rowHeight="262466"/>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ivotTable" Target="../pivotTables/pivotTable3.xml"/><Relationship Id="rId1" Type="http://schemas.openxmlformats.org/officeDocument/2006/relationships/pivotTable" Target="../pivotTables/pivotTable2.xml"/><Relationship Id="rId4" Type="http://schemas.microsoft.com/office/2007/relationships/slicer" Target="../slicers/slicer1.xml"/></Relationships>
</file>

<file path=xl/worksheets/_rels/sheet6.xml.rels><?xml version="1.0" encoding="UTF-8" standalone="yes"?>
<Relationships xmlns="http://schemas.openxmlformats.org/package/2006/relationships"><Relationship Id="rId3" Type="http://schemas.openxmlformats.org/officeDocument/2006/relationships/pivotTable" Target="../pivotTables/pivotTable6.xml"/><Relationship Id="rId2" Type="http://schemas.openxmlformats.org/officeDocument/2006/relationships/pivotTable" Target="../pivotTables/pivotTable5.xml"/><Relationship Id="rId1" Type="http://schemas.openxmlformats.org/officeDocument/2006/relationships/pivotTable" Target="../pivotTables/pivotTable4.xml"/><Relationship Id="rId4"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71517B-21CA-7143-AED7-E7108765C484}">
  <dimension ref="C1:G26"/>
  <sheetViews>
    <sheetView showGridLines="0" zoomScale="70" zoomScaleNormal="70" workbookViewId="0">
      <selection activeCell="H17" sqref="H17"/>
    </sheetView>
  </sheetViews>
  <sheetFormatPr defaultColWidth="10.6640625" defaultRowHeight="15.5" x14ac:dyDescent="0.35"/>
  <cols>
    <col min="3" max="3" width="17.83203125" bestFit="1" customWidth="1"/>
    <col min="4" max="4" width="12.1640625" bestFit="1" customWidth="1"/>
    <col min="5" max="5" width="39.5" bestFit="1" customWidth="1"/>
    <col min="6" max="6" width="11" bestFit="1" customWidth="1"/>
  </cols>
  <sheetData>
    <row r="1" spans="3:7" x14ac:dyDescent="0.35">
      <c r="C1" s="11" t="s">
        <v>20</v>
      </c>
    </row>
    <row r="3" spans="3:7" ht="28" x14ac:dyDescent="0.35">
      <c r="C3" s="8" t="s">
        <v>0</v>
      </c>
      <c r="D3" s="8" t="s">
        <v>1</v>
      </c>
      <c r="E3" s="8" t="s">
        <v>2</v>
      </c>
      <c r="F3" s="1" t="s">
        <v>4</v>
      </c>
    </row>
    <row r="4" spans="3:7" x14ac:dyDescent="0.35">
      <c r="C4" s="9" t="s">
        <v>5</v>
      </c>
      <c r="D4" s="9" t="s">
        <v>10</v>
      </c>
      <c r="E4" s="9" t="s">
        <v>15</v>
      </c>
      <c r="F4" s="4">
        <v>5000</v>
      </c>
      <c r="G4" s="10"/>
    </row>
    <row r="5" spans="3:7" x14ac:dyDescent="0.35">
      <c r="C5" s="9" t="s">
        <v>6</v>
      </c>
      <c r="D5" s="9" t="s">
        <v>11</v>
      </c>
      <c r="E5" s="9" t="s">
        <v>16</v>
      </c>
      <c r="F5" s="4">
        <v>10000</v>
      </c>
      <c r="G5" s="10"/>
    </row>
    <row r="6" spans="3:7" x14ac:dyDescent="0.35">
      <c r="C6" s="9" t="s">
        <v>7</v>
      </c>
      <c r="D6" s="9" t="s">
        <v>12</v>
      </c>
      <c r="E6" s="9" t="s">
        <v>17</v>
      </c>
      <c r="F6" s="4">
        <v>12500</v>
      </c>
      <c r="G6" s="10"/>
    </row>
    <row r="7" spans="3:7" x14ac:dyDescent="0.35">
      <c r="C7" s="9" t="s">
        <v>8</v>
      </c>
      <c r="D7" s="9" t="s">
        <v>13</v>
      </c>
      <c r="E7" s="9" t="s">
        <v>18</v>
      </c>
      <c r="F7" s="4">
        <v>25000</v>
      </c>
      <c r="G7" s="10"/>
    </row>
    <row r="8" spans="3:7" x14ac:dyDescent="0.35">
      <c r="C8" s="9" t="s">
        <v>9</v>
      </c>
      <c r="D8" s="9" t="s">
        <v>14</v>
      </c>
      <c r="E8" s="9" t="s">
        <v>19</v>
      </c>
      <c r="F8" s="4">
        <v>5000</v>
      </c>
      <c r="G8" s="10"/>
    </row>
    <row r="9" spans="3:7" x14ac:dyDescent="0.35">
      <c r="C9" s="2"/>
      <c r="D9" s="2"/>
      <c r="E9" s="3"/>
      <c r="F9" s="4"/>
    </row>
    <row r="10" spans="3:7" x14ac:dyDescent="0.35">
      <c r="C10" s="2"/>
      <c r="D10" s="2"/>
      <c r="E10" s="3"/>
      <c r="F10" s="4"/>
    </row>
    <row r="11" spans="3:7" x14ac:dyDescent="0.35">
      <c r="C11" s="2"/>
      <c r="D11" s="2"/>
      <c r="E11" s="3"/>
      <c r="F11" s="4"/>
    </row>
    <row r="12" spans="3:7" x14ac:dyDescent="0.35">
      <c r="C12" s="2"/>
      <c r="D12" s="2"/>
      <c r="E12" s="3"/>
      <c r="F12" s="4"/>
    </row>
    <row r="13" spans="3:7" x14ac:dyDescent="0.35">
      <c r="C13" s="2"/>
      <c r="D13" s="2"/>
      <c r="E13" s="3"/>
      <c r="F13" s="4"/>
    </row>
    <row r="14" spans="3:7" x14ac:dyDescent="0.35">
      <c r="C14" s="2"/>
      <c r="D14" s="2"/>
      <c r="E14" s="3"/>
      <c r="F14" s="4"/>
    </row>
    <row r="15" spans="3:7" x14ac:dyDescent="0.35">
      <c r="C15" s="2"/>
      <c r="D15" s="2"/>
      <c r="E15" s="3"/>
      <c r="F15" s="4"/>
    </row>
    <row r="16" spans="3:7" x14ac:dyDescent="0.35">
      <c r="C16" s="2"/>
      <c r="D16" s="2"/>
      <c r="E16" s="3"/>
      <c r="F16" s="4"/>
    </row>
    <row r="17" spans="3:6" x14ac:dyDescent="0.35">
      <c r="C17" s="2"/>
      <c r="D17" s="2"/>
      <c r="E17" s="3"/>
      <c r="F17" s="4"/>
    </row>
    <row r="18" spans="3:6" x14ac:dyDescent="0.35">
      <c r="C18" s="2"/>
      <c r="D18" s="2"/>
      <c r="E18" s="3"/>
      <c r="F18" s="4"/>
    </row>
    <row r="19" spans="3:6" x14ac:dyDescent="0.35">
      <c r="C19" s="2"/>
      <c r="D19" s="2"/>
      <c r="E19" s="3"/>
      <c r="F19" s="4"/>
    </row>
    <row r="20" spans="3:6" x14ac:dyDescent="0.35">
      <c r="C20" s="2"/>
      <c r="D20" s="2"/>
      <c r="E20" s="3"/>
      <c r="F20" s="4"/>
    </row>
    <row r="21" spans="3:6" x14ac:dyDescent="0.35">
      <c r="C21" s="2"/>
      <c r="D21" s="2"/>
      <c r="E21" s="3"/>
      <c r="F21" s="4"/>
    </row>
    <row r="22" spans="3:6" x14ac:dyDescent="0.35">
      <c r="C22" s="2"/>
      <c r="D22" s="2"/>
      <c r="E22" s="3"/>
      <c r="F22" s="4"/>
    </row>
    <row r="23" spans="3:6" x14ac:dyDescent="0.35">
      <c r="C23" s="5"/>
      <c r="D23" s="5"/>
      <c r="E23" s="5"/>
      <c r="F23" s="5"/>
    </row>
    <row r="24" spans="3:6" x14ac:dyDescent="0.35">
      <c r="C24" s="6" t="s">
        <v>3</v>
      </c>
      <c r="D24" s="7"/>
      <c r="E24" s="7"/>
      <c r="F24" s="7"/>
    </row>
    <row r="25" spans="3:6" x14ac:dyDescent="0.35">
      <c r="C25" s="41" t="s">
        <v>21</v>
      </c>
      <c r="D25" s="42"/>
      <c r="E25" s="43"/>
      <c r="F25" s="13">
        <v>0.1</v>
      </c>
    </row>
    <row r="26" spans="3:6" x14ac:dyDescent="0.35">
      <c r="C26" s="41" t="s">
        <v>22</v>
      </c>
      <c r="D26" s="42"/>
      <c r="E26" s="43"/>
      <c r="F26" s="13">
        <v>0.1</v>
      </c>
    </row>
  </sheetData>
  <sheetProtection algorithmName="SHA-512" hashValue="Oe7qw6z9UDLMYyiHxLEj+Bm6F7zwyW6KIJitI1t5FShAJrKcbQKJ09teqdtxJkdtnWVH8GdpTO39nr+M1CCgmA==" saltValue="SWV0VY0PzVg/7FRDo4Huvg==" spinCount="100000" sheet="1" objects="1" scenarios="1"/>
  <mergeCells count="2">
    <mergeCell ref="C25:E25"/>
    <mergeCell ref="C26:E2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4DDEF-BBD6-0640-8B66-C177206B7F71}">
  <dimension ref="C1:HD203"/>
  <sheetViews>
    <sheetView showGridLines="0" topLeftCell="C14" zoomScaleNormal="100" workbookViewId="0">
      <selection activeCell="H37" sqref="H37"/>
    </sheetView>
  </sheetViews>
  <sheetFormatPr defaultColWidth="10.6640625" defaultRowHeight="15.5" x14ac:dyDescent="0.35"/>
  <cols>
    <col min="3" max="3" width="12" bestFit="1" customWidth="1"/>
    <col min="4" max="4" width="14.6640625" bestFit="1" customWidth="1"/>
    <col min="5" max="5" width="20.6640625" customWidth="1"/>
    <col min="6" max="6" width="18.25" bestFit="1" customWidth="1"/>
    <col min="9" max="9" width="15.83203125" bestFit="1" customWidth="1"/>
    <col min="11" max="11" width="19.75" bestFit="1" customWidth="1"/>
    <col min="12" max="12" width="15.08203125" bestFit="1" customWidth="1"/>
    <col min="13" max="20" width="1.75" bestFit="1" customWidth="1"/>
    <col min="21" max="110" width="2.75" bestFit="1" customWidth="1"/>
    <col min="111" max="211" width="3.75" bestFit="1" customWidth="1"/>
    <col min="212" max="212" width="10.58203125" bestFit="1" customWidth="1"/>
  </cols>
  <sheetData>
    <row r="1" spans="3:12" x14ac:dyDescent="0.35">
      <c r="C1" s="11" t="s">
        <v>42</v>
      </c>
    </row>
    <row r="3" spans="3:12" x14ac:dyDescent="0.35">
      <c r="C3" s="18" t="s">
        <v>32</v>
      </c>
      <c r="D3" s="18" t="s">
        <v>33</v>
      </c>
      <c r="E3" s="18" t="s">
        <v>38</v>
      </c>
      <c r="F3" s="18" t="s">
        <v>41</v>
      </c>
      <c r="G3" s="18" t="s">
        <v>39</v>
      </c>
      <c r="H3" s="18" t="s">
        <v>23</v>
      </c>
      <c r="I3" s="18" t="s">
        <v>24</v>
      </c>
      <c r="K3" s="12" t="s">
        <v>34</v>
      </c>
      <c r="L3" s="31" t="s">
        <v>61</v>
      </c>
    </row>
    <row r="4" spans="3:12" x14ac:dyDescent="0.35">
      <c r="C4" s="12">
        <v>1</v>
      </c>
      <c r="D4" s="12" t="s">
        <v>34</v>
      </c>
      <c r="E4" s="12" t="str">
        <f>IFERROR(VLOOKUP(Sales!D4,Pricing!$C$3:$F$8,2,0),"Service code not found")</f>
        <v>G2</v>
      </c>
      <c r="F4" s="12" t="str" cm="1">
        <f t="array" ref="F4:F203">VLOOKUP(D4:D203,$K$3:$L$8,2,0)</f>
        <v>CGST Act , 2017</v>
      </c>
      <c r="G4" s="16">
        <v>24000</v>
      </c>
      <c r="H4" s="14">
        <v>44202</v>
      </c>
      <c r="I4" s="12" t="s">
        <v>26</v>
      </c>
      <c r="J4" s="17"/>
      <c r="K4" s="12" t="s">
        <v>36</v>
      </c>
      <c r="L4" t="s">
        <v>62</v>
      </c>
    </row>
    <row r="5" spans="3:12" x14ac:dyDescent="0.35">
      <c r="C5" s="12">
        <v>2</v>
      </c>
      <c r="D5" s="12" t="s">
        <v>36</v>
      </c>
      <c r="E5" s="12" t="str">
        <f>IFERROR(VLOOKUP(Sales!D5,Pricing!$C$3:$F$8,2,0),"Service code not found")</f>
        <v>C1</v>
      </c>
      <c r="F5" s="12" t="str">
        <v>Companies Act, 2013</v>
      </c>
      <c r="G5" s="16">
        <v>24000</v>
      </c>
      <c r="H5" s="14">
        <v>44203</v>
      </c>
      <c r="I5" s="12" t="s">
        <v>27</v>
      </c>
      <c r="J5" s="17"/>
      <c r="K5" s="12" t="s">
        <v>6</v>
      </c>
      <c r="L5" s="31" t="s">
        <v>61</v>
      </c>
    </row>
    <row r="6" spans="3:12" x14ac:dyDescent="0.35">
      <c r="C6" s="12">
        <v>3</v>
      </c>
      <c r="D6" s="12" t="s">
        <v>6</v>
      </c>
      <c r="E6" s="12" t="str">
        <f>IFERROR(VLOOKUP(Sales!D6,Pricing!$C$3:$F$8,2,0),"Service code not found")</f>
        <v>G1</v>
      </c>
      <c r="F6" s="12" t="str">
        <v>CGST Act , 2017</v>
      </c>
      <c r="G6" s="16">
        <v>7000</v>
      </c>
      <c r="H6" s="14">
        <v>44204</v>
      </c>
      <c r="I6" s="12" t="s">
        <v>26</v>
      </c>
      <c r="J6" s="17"/>
      <c r="K6" s="12" t="s">
        <v>37</v>
      </c>
      <c r="L6" t="s">
        <v>63</v>
      </c>
    </row>
    <row r="7" spans="3:12" x14ac:dyDescent="0.35">
      <c r="C7" s="12">
        <v>4</v>
      </c>
      <c r="D7" s="12" t="s">
        <v>6</v>
      </c>
      <c r="E7" s="12" t="str">
        <f>IFERROR(VLOOKUP(Sales!D7,Pricing!$C$3:$F$8,2,0),"Service code not found")</f>
        <v>G1</v>
      </c>
      <c r="F7" s="12" t="str">
        <v>CGST Act , 2017</v>
      </c>
      <c r="G7" s="16">
        <v>15000</v>
      </c>
      <c r="H7" s="14">
        <v>44206</v>
      </c>
      <c r="I7" s="12" t="s">
        <v>28</v>
      </c>
      <c r="J7" s="17"/>
      <c r="K7" s="12" t="s">
        <v>35</v>
      </c>
      <c r="L7" s="32" t="s">
        <v>64</v>
      </c>
    </row>
    <row r="8" spans="3:12" x14ac:dyDescent="0.35">
      <c r="C8" s="12">
        <v>5</v>
      </c>
      <c r="D8" s="12" t="s">
        <v>37</v>
      </c>
      <c r="E8" s="12" t="str">
        <f>IFERROR(VLOOKUP(Sales!D8,Pricing!$C$3:$F$8,2,0),"Service code not found")</f>
        <v>Service code not found</v>
      </c>
      <c r="F8" s="12" t="str">
        <v>Miscellaneous</v>
      </c>
      <c r="G8" s="16">
        <v>16000</v>
      </c>
      <c r="H8" s="14">
        <v>44206</v>
      </c>
      <c r="I8" s="12" t="s">
        <v>29</v>
      </c>
      <c r="J8" s="17"/>
      <c r="K8" s="12" t="s">
        <v>5</v>
      </c>
      <c r="L8" s="32" t="s">
        <v>64</v>
      </c>
    </row>
    <row r="9" spans="3:12" x14ac:dyDescent="0.35">
      <c r="C9" s="12">
        <v>6</v>
      </c>
      <c r="D9" s="12" t="s">
        <v>35</v>
      </c>
      <c r="E9" s="12" t="str">
        <f>IFERROR(VLOOKUP(Sales!D9,Pricing!$C$3:$F$8,2,0),"Service code not found")</f>
        <v>I2</v>
      </c>
      <c r="F9" s="12" t="str">
        <v>Income Tax Act, 1961</v>
      </c>
      <c r="G9" s="16">
        <v>10000</v>
      </c>
      <c r="H9" s="14">
        <v>44207</v>
      </c>
      <c r="I9" s="12" t="s">
        <v>26</v>
      </c>
      <c r="J9" s="17"/>
    </row>
    <row r="10" spans="3:12" x14ac:dyDescent="0.35">
      <c r="C10" s="12">
        <v>7</v>
      </c>
      <c r="D10" s="12" t="s">
        <v>36</v>
      </c>
      <c r="E10" s="12" t="str">
        <f>IFERROR(VLOOKUP(Sales!D10,Pricing!$C$3:$F$8,2,0),"Service code not found")</f>
        <v>C1</v>
      </c>
      <c r="F10" s="12" t="str">
        <v>Companies Act, 2013</v>
      </c>
      <c r="G10" s="16">
        <v>17000</v>
      </c>
      <c r="H10" s="14">
        <v>44207</v>
      </c>
      <c r="I10" s="12" t="s">
        <v>25</v>
      </c>
      <c r="J10" s="17"/>
    </row>
    <row r="11" spans="3:12" x14ac:dyDescent="0.35">
      <c r="C11" s="12">
        <v>8</v>
      </c>
      <c r="D11" s="12" t="s">
        <v>6</v>
      </c>
      <c r="E11" s="12" t="str">
        <f>IFERROR(VLOOKUP(Sales!D11,Pricing!$C$3:$F$8,2,0),"Service code not found")</f>
        <v>G1</v>
      </c>
      <c r="F11" s="12" t="str">
        <v>CGST Act , 2017</v>
      </c>
      <c r="G11" s="16">
        <v>26000</v>
      </c>
      <c r="H11" s="14">
        <v>44212</v>
      </c>
      <c r="I11" s="12" t="s">
        <v>30</v>
      </c>
      <c r="J11" s="17"/>
    </row>
    <row r="12" spans="3:12" x14ac:dyDescent="0.35">
      <c r="C12" s="12">
        <v>9</v>
      </c>
      <c r="D12" s="12" t="s">
        <v>5</v>
      </c>
      <c r="E12" s="12" t="str">
        <f>IFERROR(VLOOKUP(Sales!D12,Pricing!$C$3:$F$8,2,0),"Service code not found")</f>
        <v>I1</v>
      </c>
      <c r="F12" s="12" t="str">
        <v>Income Tax Act, 1961</v>
      </c>
      <c r="G12" s="16">
        <v>13000</v>
      </c>
      <c r="H12" s="14">
        <v>44212</v>
      </c>
      <c r="I12" s="12" t="s">
        <v>31</v>
      </c>
      <c r="J12" s="17"/>
    </row>
    <row r="13" spans="3:12" x14ac:dyDescent="0.35">
      <c r="C13" s="12">
        <v>10</v>
      </c>
      <c r="D13" s="12" t="s">
        <v>5</v>
      </c>
      <c r="E13" s="12" t="str">
        <f>IFERROR(VLOOKUP(Sales!D13,Pricing!$C$3:$F$8,2,0),"Service code not found")</f>
        <v>I1</v>
      </c>
      <c r="F13" s="12" t="str">
        <v>Income Tax Act, 1961</v>
      </c>
      <c r="G13" s="16">
        <v>27000</v>
      </c>
      <c r="H13" s="14">
        <v>44212</v>
      </c>
      <c r="I13" s="12" t="s">
        <v>28</v>
      </c>
      <c r="J13" s="17"/>
    </row>
    <row r="14" spans="3:12" x14ac:dyDescent="0.35">
      <c r="C14" s="12">
        <v>11</v>
      </c>
      <c r="D14" s="12" t="s">
        <v>6</v>
      </c>
      <c r="E14" s="12" t="str">
        <f>IFERROR(VLOOKUP(Sales!D14,Pricing!$C$3:$F$8,2,0),"Service code not found")</f>
        <v>G1</v>
      </c>
      <c r="F14" s="12" t="str">
        <v>CGST Act , 2017</v>
      </c>
      <c r="G14" s="16">
        <v>19000</v>
      </c>
      <c r="H14" s="14">
        <v>44212</v>
      </c>
      <c r="I14" s="12" t="s">
        <v>29</v>
      </c>
      <c r="J14" s="17"/>
    </row>
    <row r="15" spans="3:12" x14ac:dyDescent="0.35">
      <c r="C15" s="12">
        <v>12</v>
      </c>
      <c r="D15" s="12" t="s">
        <v>36</v>
      </c>
      <c r="E15" s="12" t="str">
        <f>IFERROR(VLOOKUP(Sales!D15,Pricing!$C$3:$F$8,2,0),"Service code not found")</f>
        <v>C1</v>
      </c>
      <c r="F15" s="12" t="str">
        <v>Companies Act, 2013</v>
      </c>
      <c r="G15" s="16">
        <v>23000</v>
      </c>
      <c r="H15" s="14">
        <v>44214</v>
      </c>
      <c r="I15" s="12" t="s">
        <v>26</v>
      </c>
      <c r="J15" s="17"/>
    </row>
    <row r="16" spans="3:12" x14ac:dyDescent="0.35">
      <c r="C16" s="12">
        <v>13</v>
      </c>
      <c r="D16" s="12" t="s">
        <v>34</v>
      </c>
      <c r="E16" s="12" t="str">
        <f>IFERROR(VLOOKUP(Sales!D16,Pricing!$C$3:$F$8,2,0),"Service code not found")</f>
        <v>G2</v>
      </c>
      <c r="F16" s="12" t="str">
        <v>CGST Act , 2017</v>
      </c>
      <c r="G16" s="16">
        <v>18000</v>
      </c>
      <c r="H16" s="14">
        <v>44216</v>
      </c>
      <c r="I16" s="12" t="s">
        <v>29</v>
      </c>
      <c r="J16" s="17"/>
    </row>
    <row r="17" spans="3:10" x14ac:dyDescent="0.35">
      <c r="C17" s="12">
        <v>14</v>
      </c>
      <c r="D17" s="12" t="s">
        <v>36</v>
      </c>
      <c r="E17" s="12" t="str">
        <f>IFERROR(VLOOKUP(Sales!D17,Pricing!$C$3:$F$8,2,0),"Service code not found")</f>
        <v>C1</v>
      </c>
      <c r="F17" s="12" t="str">
        <v>Companies Act, 2013</v>
      </c>
      <c r="G17" s="16">
        <v>20000</v>
      </c>
      <c r="H17" s="14">
        <v>44218</v>
      </c>
      <c r="I17" s="12" t="s">
        <v>28</v>
      </c>
      <c r="J17" s="17"/>
    </row>
    <row r="18" spans="3:10" x14ac:dyDescent="0.35">
      <c r="C18" s="12">
        <v>15</v>
      </c>
      <c r="D18" s="12" t="s">
        <v>5</v>
      </c>
      <c r="E18" s="12" t="str">
        <f>IFERROR(VLOOKUP(Sales!D18,Pricing!$C$3:$F$8,2,0),"Service code not found")</f>
        <v>I1</v>
      </c>
      <c r="F18" s="12" t="str">
        <v>Income Tax Act, 1961</v>
      </c>
      <c r="G18" s="16">
        <v>27000</v>
      </c>
      <c r="H18" s="14">
        <v>44220</v>
      </c>
      <c r="I18" s="12" t="s">
        <v>31</v>
      </c>
      <c r="J18" s="17"/>
    </row>
    <row r="19" spans="3:10" x14ac:dyDescent="0.35">
      <c r="C19" s="12">
        <v>16</v>
      </c>
      <c r="D19" s="12" t="s">
        <v>6</v>
      </c>
      <c r="E19" s="12" t="str">
        <f>IFERROR(VLOOKUP(Sales!D19,Pricing!$C$3:$F$8,2,0),"Service code not found")</f>
        <v>G1</v>
      </c>
      <c r="F19" s="12" t="str">
        <v>CGST Act , 2017</v>
      </c>
      <c r="G19" s="16">
        <v>16000</v>
      </c>
      <c r="H19" s="14">
        <v>44223</v>
      </c>
      <c r="I19" s="12" t="s">
        <v>27</v>
      </c>
      <c r="J19" s="17"/>
    </row>
    <row r="20" spans="3:10" x14ac:dyDescent="0.35">
      <c r="C20" s="12">
        <v>17</v>
      </c>
      <c r="D20" s="12" t="s">
        <v>6</v>
      </c>
      <c r="E20" s="12" t="str">
        <f>IFERROR(VLOOKUP(Sales!D20,Pricing!$C$3:$F$8,2,0),"Service code not found")</f>
        <v>G1</v>
      </c>
      <c r="F20" s="12" t="str">
        <v>CGST Act , 2017</v>
      </c>
      <c r="G20" s="16">
        <v>23000</v>
      </c>
      <c r="H20" s="14">
        <v>44224</v>
      </c>
      <c r="I20" s="12" t="s">
        <v>26</v>
      </c>
      <c r="J20" s="17"/>
    </row>
    <row r="21" spans="3:10" x14ac:dyDescent="0.35">
      <c r="C21" s="12">
        <v>18</v>
      </c>
      <c r="D21" s="12" t="s">
        <v>6</v>
      </c>
      <c r="E21" s="12" t="str">
        <f>IFERROR(VLOOKUP(Sales!D21,Pricing!$C$3:$F$8,2,0),"Service code not found")</f>
        <v>G1</v>
      </c>
      <c r="F21" s="12" t="str">
        <v>CGST Act , 2017</v>
      </c>
      <c r="G21" s="16">
        <v>10000</v>
      </c>
      <c r="H21" s="14">
        <v>44226</v>
      </c>
      <c r="I21" s="12" t="s">
        <v>27</v>
      </c>
      <c r="J21" s="17"/>
    </row>
    <row r="22" spans="3:10" x14ac:dyDescent="0.35">
      <c r="C22" s="12">
        <v>19</v>
      </c>
      <c r="D22" s="12" t="s">
        <v>36</v>
      </c>
      <c r="E22" s="12" t="str">
        <f>IFERROR(VLOOKUP(Sales!D22,Pricing!$C$3:$F$8,2,0),"Service code not found")</f>
        <v>C1</v>
      </c>
      <c r="F22" s="12" t="str">
        <v>Companies Act, 2013</v>
      </c>
      <c r="G22" s="16">
        <v>21000</v>
      </c>
      <c r="H22" s="14">
        <v>44226</v>
      </c>
      <c r="I22" s="12" t="s">
        <v>27</v>
      </c>
      <c r="J22" s="17"/>
    </row>
    <row r="23" spans="3:10" x14ac:dyDescent="0.35">
      <c r="C23" s="12">
        <v>20</v>
      </c>
      <c r="D23" s="12" t="s">
        <v>5</v>
      </c>
      <c r="E23" s="12" t="str">
        <f>IFERROR(VLOOKUP(Sales!D23,Pricing!$C$3:$F$8,2,0),"Service code not found")</f>
        <v>I1</v>
      </c>
      <c r="F23" s="12" t="str">
        <v>Income Tax Act, 1961</v>
      </c>
      <c r="G23" s="16">
        <v>13000</v>
      </c>
      <c r="H23" s="14">
        <v>44229</v>
      </c>
      <c r="I23" s="12" t="s">
        <v>26</v>
      </c>
      <c r="J23" s="17"/>
    </row>
    <row r="24" spans="3:10" x14ac:dyDescent="0.35">
      <c r="C24" s="12">
        <v>21</v>
      </c>
      <c r="D24" s="12" t="s">
        <v>35</v>
      </c>
      <c r="E24" s="12" t="str">
        <f>IFERROR(VLOOKUP(Sales!D24,Pricing!$C$3:$F$8,2,0),"Service code not found")</f>
        <v>I2</v>
      </c>
      <c r="F24" s="12" t="str">
        <v>Income Tax Act, 1961</v>
      </c>
      <c r="G24" s="16">
        <v>11000</v>
      </c>
      <c r="H24" s="14">
        <v>44231</v>
      </c>
      <c r="I24" s="12" t="s">
        <v>31</v>
      </c>
      <c r="J24" s="17"/>
    </row>
    <row r="25" spans="3:10" x14ac:dyDescent="0.35">
      <c r="C25" s="12">
        <v>22</v>
      </c>
      <c r="D25" s="12" t="s">
        <v>6</v>
      </c>
      <c r="E25" s="12" t="str">
        <f>IFERROR(VLOOKUP(Sales!D25,Pricing!$C$3:$F$8,2,0),"Service code not found")</f>
        <v>G1</v>
      </c>
      <c r="F25" s="12" t="str">
        <v>CGST Act , 2017</v>
      </c>
      <c r="G25" s="16">
        <v>13000</v>
      </c>
      <c r="H25" s="14">
        <v>44238</v>
      </c>
      <c r="I25" s="12" t="s">
        <v>30</v>
      </c>
      <c r="J25" s="17"/>
    </row>
    <row r="26" spans="3:10" x14ac:dyDescent="0.35">
      <c r="C26" s="12">
        <v>23</v>
      </c>
      <c r="D26" s="12" t="s">
        <v>6</v>
      </c>
      <c r="E26" s="12" t="str">
        <f>IFERROR(VLOOKUP(Sales!D26,Pricing!$C$3:$F$8,2,0),"Service code not found")</f>
        <v>G1</v>
      </c>
      <c r="F26" s="12" t="str">
        <v>CGST Act , 2017</v>
      </c>
      <c r="G26" s="16">
        <v>19000</v>
      </c>
      <c r="H26" s="14">
        <v>44241</v>
      </c>
      <c r="I26" s="12" t="s">
        <v>28</v>
      </c>
      <c r="J26" s="17"/>
    </row>
    <row r="27" spans="3:10" x14ac:dyDescent="0.35">
      <c r="C27" s="12">
        <v>24</v>
      </c>
      <c r="D27" s="12" t="s">
        <v>6</v>
      </c>
      <c r="E27" s="12" t="str">
        <f>IFERROR(VLOOKUP(Sales!D27,Pricing!$C$3:$F$8,2,0),"Service code not found")</f>
        <v>G1</v>
      </c>
      <c r="F27" s="12" t="str">
        <v>CGST Act , 2017</v>
      </c>
      <c r="G27" s="16">
        <v>19000</v>
      </c>
      <c r="H27" s="14">
        <v>44244</v>
      </c>
      <c r="I27" s="12" t="s">
        <v>26</v>
      </c>
      <c r="J27" s="17"/>
    </row>
    <row r="28" spans="3:10" x14ac:dyDescent="0.35">
      <c r="C28" s="12">
        <v>25</v>
      </c>
      <c r="D28" s="12" t="s">
        <v>37</v>
      </c>
      <c r="E28" s="12" t="str">
        <f>IFERROR(VLOOKUP(Sales!D28,Pricing!$C$3:$F$8,2,0),"Service code not found")</f>
        <v>Service code not found</v>
      </c>
      <c r="F28" s="12" t="str">
        <v>Miscellaneous</v>
      </c>
      <c r="G28" s="16">
        <v>16000</v>
      </c>
      <c r="H28" s="14">
        <v>44244</v>
      </c>
      <c r="I28" s="12" t="s">
        <v>27</v>
      </c>
      <c r="J28" s="17"/>
    </row>
    <row r="29" spans="3:10" x14ac:dyDescent="0.35">
      <c r="C29" s="12">
        <v>26</v>
      </c>
      <c r="D29" s="12" t="s">
        <v>34</v>
      </c>
      <c r="E29" s="12" t="str">
        <f>IFERROR(VLOOKUP(Sales!D29,Pricing!$C$3:$F$8,2,0),"Service code not found")</f>
        <v>G2</v>
      </c>
      <c r="F29" s="12" t="str">
        <v>CGST Act , 2017</v>
      </c>
      <c r="G29" s="16">
        <v>21000</v>
      </c>
      <c r="H29" s="14">
        <v>44244</v>
      </c>
      <c r="I29" s="12" t="s">
        <v>25</v>
      </c>
      <c r="J29" s="17"/>
    </row>
    <row r="30" spans="3:10" x14ac:dyDescent="0.35">
      <c r="C30" s="12">
        <v>27</v>
      </c>
      <c r="D30" s="12" t="s">
        <v>5</v>
      </c>
      <c r="E30" s="12" t="str">
        <f>IFERROR(VLOOKUP(Sales!D30,Pricing!$C$3:$F$8,2,0),"Service code not found")</f>
        <v>I1</v>
      </c>
      <c r="F30" s="12" t="str">
        <v>Income Tax Act, 1961</v>
      </c>
      <c r="G30" s="16">
        <v>25000</v>
      </c>
      <c r="H30" s="14">
        <v>44245</v>
      </c>
      <c r="I30" s="12" t="s">
        <v>31</v>
      </c>
      <c r="J30" s="17"/>
    </row>
    <row r="31" spans="3:10" x14ac:dyDescent="0.35">
      <c r="C31" s="12">
        <v>28</v>
      </c>
      <c r="D31" s="12" t="s">
        <v>37</v>
      </c>
      <c r="E31" s="12" t="str">
        <f>IFERROR(VLOOKUP(Sales!D31,Pricing!$C$3:$F$8,2,0),"Service code not found")</f>
        <v>Service code not found</v>
      </c>
      <c r="F31" s="12" t="str">
        <v>Miscellaneous</v>
      </c>
      <c r="G31" s="16">
        <v>15000</v>
      </c>
      <c r="H31" s="14">
        <v>44245</v>
      </c>
      <c r="I31" s="12" t="s">
        <v>26</v>
      </c>
      <c r="J31" s="17"/>
    </row>
    <row r="32" spans="3:10" x14ac:dyDescent="0.35">
      <c r="C32" s="12">
        <v>29</v>
      </c>
      <c r="D32" s="12" t="s">
        <v>37</v>
      </c>
      <c r="E32" s="12" t="str">
        <f>IFERROR(VLOOKUP(Sales!D32,Pricing!$C$3:$F$8,2,0),"Service code not found")</f>
        <v>Service code not found</v>
      </c>
      <c r="F32" s="12" t="str">
        <v>Miscellaneous</v>
      </c>
      <c r="G32" s="16">
        <v>24000</v>
      </c>
      <c r="H32" s="14">
        <v>44247</v>
      </c>
      <c r="I32" s="12" t="s">
        <v>29</v>
      </c>
      <c r="J32" s="17"/>
    </row>
    <row r="33" spans="3:10" x14ac:dyDescent="0.35">
      <c r="C33" s="12">
        <v>30</v>
      </c>
      <c r="D33" s="12" t="s">
        <v>5</v>
      </c>
      <c r="E33" s="12" t="str">
        <f>IFERROR(VLOOKUP(Sales!D33,Pricing!$C$3:$F$8,2,0),"Service code not found")</f>
        <v>I1</v>
      </c>
      <c r="F33" s="12" t="str">
        <v>Income Tax Act, 1961</v>
      </c>
      <c r="G33" s="16">
        <v>16000</v>
      </c>
      <c r="H33" s="14">
        <v>44248</v>
      </c>
      <c r="I33" s="12" t="s">
        <v>31</v>
      </c>
      <c r="J33" s="17"/>
    </row>
    <row r="34" spans="3:10" x14ac:dyDescent="0.35">
      <c r="C34" s="12">
        <v>31</v>
      </c>
      <c r="D34" s="12" t="s">
        <v>5</v>
      </c>
      <c r="E34" s="12" t="str">
        <f>IFERROR(VLOOKUP(Sales!D34,Pricing!$C$3:$F$8,2,0),"Service code not found")</f>
        <v>I1</v>
      </c>
      <c r="F34" s="12" t="str">
        <v>Income Tax Act, 1961</v>
      </c>
      <c r="G34" s="16">
        <v>19000</v>
      </c>
      <c r="H34" s="14">
        <v>44249</v>
      </c>
      <c r="I34" s="12" t="s">
        <v>26</v>
      </c>
      <c r="J34" s="17"/>
    </row>
    <row r="35" spans="3:10" x14ac:dyDescent="0.35">
      <c r="C35" s="12">
        <v>32</v>
      </c>
      <c r="D35" s="12" t="s">
        <v>5</v>
      </c>
      <c r="E35" s="12" t="str">
        <f>IFERROR(VLOOKUP(Sales!D35,Pricing!$C$3:$F$8,2,0),"Service code not found")</f>
        <v>I1</v>
      </c>
      <c r="F35" s="12" t="str">
        <v>Income Tax Act, 1961</v>
      </c>
      <c r="G35" s="16">
        <v>15000</v>
      </c>
      <c r="H35" s="14">
        <v>44250</v>
      </c>
      <c r="I35" s="12" t="s">
        <v>25</v>
      </c>
      <c r="J35" s="17"/>
    </row>
    <row r="36" spans="3:10" x14ac:dyDescent="0.35">
      <c r="C36" s="12">
        <v>33</v>
      </c>
      <c r="D36" s="12" t="s">
        <v>5</v>
      </c>
      <c r="E36" s="12" t="str">
        <f>IFERROR(VLOOKUP(Sales!D36,Pricing!$C$3:$F$8,2,0),"Service code not found")</f>
        <v>I1</v>
      </c>
      <c r="F36" s="12" t="str">
        <v>Income Tax Act, 1961</v>
      </c>
      <c r="G36" s="16">
        <v>12000</v>
      </c>
      <c r="H36" s="14" t="s">
        <v>40</v>
      </c>
      <c r="I36" s="12" t="s">
        <v>31</v>
      </c>
      <c r="J36" s="17"/>
    </row>
    <row r="37" spans="3:10" x14ac:dyDescent="0.35">
      <c r="C37" s="12">
        <v>34</v>
      </c>
      <c r="D37" s="12" t="s">
        <v>36</v>
      </c>
      <c r="E37" s="12" t="str">
        <f>IFERROR(VLOOKUP(Sales!D37,Pricing!$C$3:$F$8,2,0),"Service code not found")</f>
        <v>C1</v>
      </c>
      <c r="F37" s="12" t="str">
        <v>Companies Act, 2013</v>
      </c>
      <c r="G37" s="16">
        <v>16000</v>
      </c>
      <c r="H37" s="14" t="s">
        <v>40</v>
      </c>
      <c r="I37" s="12" t="s">
        <v>29</v>
      </c>
      <c r="J37" s="17"/>
    </row>
    <row r="38" spans="3:10" x14ac:dyDescent="0.35">
      <c r="C38" s="12">
        <v>35</v>
      </c>
      <c r="D38" s="12" t="s">
        <v>5</v>
      </c>
      <c r="E38" s="12" t="str">
        <f>IFERROR(VLOOKUP(Sales!D38,Pricing!$C$3:$F$8,2,0),"Service code not found")</f>
        <v>I1</v>
      </c>
      <c r="F38" s="12" t="str">
        <v>Income Tax Act, 1961</v>
      </c>
      <c r="G38" s="16">
        <v>14000</v>
      </c>
      <c r="H38" s="14">
        <v>44256</v>
      </c>
      <c r="I38" s="12" t="s">
        <v>31</v>
      </c>
      <c r="J38" s="17"/>
    </row>
    <row r="39" spans="3:10" x14ac:dyDescent="0.35">
      <c r="C39" s="12">
        <v>36</v>
      </c>
      <c r="D39" s="12" t="s">
        <v>5</v>
      </c>
      <c r="E39" s="12" t="str">
        <f>IFERROR(VLOOKUP(Sales!D39,Pricing!$C$3:$F$8,2,0),"Service code not found")</f>
        <v>I1</v>
      </c>
      <c r="F39" s="12" t="str">
        <v>Income Tax Act, 1961</v>
      </c>
      <c r="G39" s="16">
        <v>12000</v>
      </c>
      <c r="H39" s="14">
        <v>44259</v>
      </c>
      <c r="I39" s="12" t="s">
        <v>25</v>
      </c>
      <c r="J39" s="17"/>
    </row>
    <row r="40" spans="3:10" x14ac:dyDescent="0.35">
      <c r="C40" s="12">
        <v>37</v>
      </c>
      <c r="D40" s="12" t="s">
        <v>5</v>
      </c>
      <c r="E40" s="12" t="str">
        <f>IFERROR(VLOOKUP(Sales!D40,Pricing!$C$3:$F$8,2,0),"Service code not found")</f>
        <v>I1</v>
      </c>
      <c r="F40" s="12" t="str">
        <v>Income Tax Act, 1961</v>
      </c>
      <c r="G40" s="16">
        <v>23000</v>
      </c>
      <c r="H40" s="14">
        <v>44260</v>
      </c>
      <c r="I40" s="12" t="s">
        <v>26</v>
      </c>
      <c r="J40" s="17"/>
    </row>
    <row r="41" spans="3:10" x14ac:dyDescent="0.35">
      <c r="C41" s="12">
        <v>38</v>
      </c>
      <c r="D41" s="12" t="s">
        <v>34</v>
      </c>
      <c r="E41" s="12" t="str">
        <f>IFERROR(VLOOKUP(Sales!D41,Pricing!$C$3:$F$8,2,0),"Service code not found")</f>
        <v>G2</v>
      </c>
      <c r="F41" s="12" t="str">
        <v>CGST Act , 2017</v>
      </c>
      <c r="G41" s="16">
        <v>22000</v>
      </c>
      <c r="H41" s="14">
        <v>44260</v>
      </c>
      <c r="I41" s="12" t="s">
        <v>27</v>
      </c>
      <c r="J41" s="17"/>
    </row>
    <row r="42" spans="3:10" x14ac:dyDescent="0.35">
      <c r="C42" s="12">
        <v>39</v>
      </c>
      <c r="D42" s="12" t="s">
        <v>6</v>
      </c>
      <c r="E42" s="12" t="str">
        <f>IFERROR(VLOOKUP(Sales!D42,Pricing!$C$3:$F$8,2,0),"Service code not found")</f>
        <v>G1</v>
      </c>
      <c r="F42" s="12" t="str">
        <v>CGST Act , 2017</v>
      </c>
      <c r="G42" s="16">
        <v>22000</v>
      </c>
      <c r="H42" s="14">
        <v>44270</v>
      </c>
      <c r="I42" s="12" t="s">
        <v>26</v>
      </c>
      <c r="J42" s="17"/>
    </row>
    <row r="43" spans="3:10" x14ac:dyDescent="0.35">
      <c r="C43" s="12">
        <v>40</v>
      </c>
      <c r="D43" s="12" t="s">
        <v>6</v>
      </c>
      <c r="E43" s="12" t="str">
        <f>IFERROR(VLOOKUP(Sales!D43,Pricing!$C$3:$F$8,2,0),"Service code not found")</f>
        <v>G1</v>
      </c>
      <c r="F43" s="12" t="str">
        <v>CGST Act , 2017</v>
      </c>
      <c r="G43" s="16">
        <v>16000</v>
      </c>
      <c r="H43" s="14">
        <v>44270</v>
      </c>
      <c r="I43" s="12" t="s">
        <v>26</v>
      </c>
      <c r="J43" s="17"/>
    </row>
    <row r="44" spans="3:10" x14ac:dyDescent="0.35">
      <c r="C44" s="12">
        <v>41</v>
      </c>
      <c r="D44" s="12" t="s">
        <v>34</v>
      </c>
      <c r="E44" s="12" t="str">
        <f>IFERROR(VLOOKUP(Sales!D44,Pricing!$C$3:$F$8,2,0),"Service code not found")</f>
        <v>G2</v>
      </c>
      <c r="F44" s="12" t="str">
        <v>CGST Act , 2017</v>
      </c>
      <c r="G44" s="16">
        <v>20000</v>
      </c>
      <c r="H44" s="14">
        <v>44270</v>
      </c>
      <c r="I44" s="12" t="s">
        <v>27</v>
      </c>
      <c r="J44" s="17"/>
    </row>
    <row r="45" spans="3:10" x14ac:dyDescent="0.35">
      <c r="C45" s="12">
        <v>42</v>
      </c>
      <c r="D45" s="12" t="s">
        <v>36</v>
      </c>
      <c r="E45" s="12" t="str">
        <f>IFERROR(VLOOKUP(Sales!D45,Pricing!$C$3:$F$8,2,0),"Service code not found")</f>
        <v>C1</v>
      </c>
      <c r="F45" s="12" t="str">
        <v>Companies Act, 2013</v>
      </c>
      <c r="G45" s="16">
        <v>20000</v>
      </c>
      <c r="H45" s="14">
        <v>44271</v>
      </c>
      <c r="I45" s="12" t="s">
        <v>31</v>
      </c>
      <c r="J45" s="17"/>
    </row>
    <row r="46" spans="3:10" x14ac:dyDescent="0.35">
      <c r="C46" s="12">
        <v>43</v>
      </c>
      <c r="D46" s="12" t="s">
        <v>6</v>
      </c>
      <c r="E46" s="12" t="str">
        <f>IFERROR(VLOOKUP(Sales!D46,Pricing!$C$3:$F$8,2,0),"Service code not found")</f>
        <v>G1</v>
      </c>
      <c r="F46" s="12" t="str">
        <v>CGST Act , 2017</v>
      </c>
      <c r="G46" s="16">
        <v>16000</v>
      </c>
      <c r="H46" s="14">
        <v>44274</v>
      </c>
      <c r="I46" s="12" t="s">
        <v>28</v>
      </c>
      <c r="J46" s="17"/>
    </row>
    <row r="47" spans="3:10" x14ac:dyDescent="0.35">
      <c r="C47" s="12">
        <v>44</v>
      </c>
      <c r="D47" s="12" t="s">
        <v>6</v>
      </c>
      <c r="E47" s="12" t="str">
        <f>IFERROR(VLOOKUP(Sales!D47,Pricing!$C$3:$F$8,2,0),"Service code not found")</f>
        <v>G1</v>
      </c>
      <c r="F47" s="12" t="str">
        <v>CGST Act , 2017</v>
      </c>
      <c r="G47" s="16">
        <v>27000</v>
      </c>
      <c r="H47" s="14">
        <v>44274</v>
      </c>
      <c r="I47" s="12" t="s">
        <v>25</v>
      </c>
      <c r="J47" s="17"/>
    </row>
    <row r="48" spans="3:10" x14ac:dyDescent="0.35">
      <c r="C48" s="12">
        <v>45</v>
      </c>
      <c r="D48" s="12" t="s">
        <v>37</v>
      </c>
      <c r="E48" s="12" t="str">
        <f>IFERROR(VLOOKUP(Sales!D48,Pricing!$C$3:$F$8,2,0),"Service code not found")</f>
        <v>Service code not found</v>
      </c>
      <c r="F48" s="12" t="str">
        <v>Miscellaneous</v>
      </c>
      <c r="G48" s="16">
        <v>27000</v>
      </c>
      <c r="H48" s="14">
        <v>44276</v>
      </c>
      <c r="I48" s="12" t="s">
        <v>29</v>
      </c>
      <c r="J48" s="17"/>
    </row>
    <row r="49" spans="3:10" x14ac:dyDescent="0.35">
      <c r="C49" s="12">
        <v>46</v>
      </c>
      <c r="D49" s="12" t="s">
        <v>5</v>
      </c>
      <c r="E49" s="12" t="str">
        <f>IFERROR(VLOOKUP(Sales!D49,Pricing!$C$3:$F$8,2,0),"Service code not found")</f>
        <v>I1</v>
      </c>
      <c r="F49" s="12" t="str">
        <v>Income Tax Act, 1961</v>
      </c>
      <c r="G49" s="16">
        <v>12000</v>
      </c>
      <c r="H49" s="14">
        <v>44277</v>
      </c>
      <c r="I49" s="12" t="s">
        <v>30</v>
      </c>
      <c r="J49" s="17"/>
    </row>
    <row r="50" spans="3:10" x14ac:dyDescent="0.35">
      <c r="C50" s="12">
        <v>47</v>
      </c>
      <c r="D50" s="12" t="s">
        <v>35</v>
      </c>
      <c r="E50" s="12" t="str">
        <f>IFERROR(VLOOKUP(Sales!D50,Pricing!$C$3:$F$8,2,0),"Service code not found")</f>
        <v>I2</v>
      </c>
      <c r="F50" s="12" t="str">
        <v>Income Tax Act, 1961</v>
      </c>
      <c r="G50" s="16">
        <v>21000</v>
      </c>
      <c r="H50" s="14">
        <v>44278</v>
      </c>
      <c r="I50" s="12" t="s">
        <v>29</v>
      </c>
      <c r="J50" s="17"/>
    </row>
    <row r="51" spans="3:10" x14ac:dyDescent="0.35">
      <c r="C51" s="12">
        <v>48</v>
      </c>
      <c r="D51" s="12" t="s">
        <v>35</v>
      </c>
      <c r="E51" s="12" t="str">
        <f>IFERROR(VLOOKUP(Sales!D51,Pricing!$C$3:$F$8,2,0),"Service code not found")</f>
        <v>I2</v>
      </c>
      <c r="F51" s="12" t="str">
        <v>Income Tax Act, 1961</v>
      </c>
      <c r="G51" s="16">
        <v>22000</v>
      </c>
      <c r="H51" s="14">
        <v>44279</v>
      </c>
      <c r="I51" s="12" t="s">
        <v>26</v>
      </c>
      <c r="J51" s="17"/>
    </row>
    <row r="52" spans="3:10" x14ac:dyDescent="0.35">
      <c r="C52" s="12">
        <v>49</v>
      </c>
      <c r="D52" s="12" t="s">
        <v>6</v>
      </c>
      <c r="E52" s="12" t="str">
        <f>IFERROR(VLOOKUP(Sales!D52,Pricing!$C$3:$F$8,2,0),"Service code not found")</f>
        <v>G1</v>
      </c>
      <c r="F52" s="12" t="str">
        <v>CGST Act , 2017</v>
      </c>
      <c r="G52" s="16">
        <v>13000</v>
      </c>
      <c r="H52" s="14">
        <v>44281</v>
      </c>
      <c r="I52" s="12" t="s">
        <v>25</v>
      </c>
      <c r="J52" s="17"/>
    </row>
    <row r="53" spans="3:10" x14ac:dyDescent="0.35">
      <c r="C53" s="12">
        <v>50</v>
      </c>
      <c r="D53" s="12" t="s">
        <v>34</v>
      </c>
      <c r="E53" s="12" t="str">
        <f>IFERROR(VLOOKUP(Sales!D53,Pricing!$C$3:$F$8,2,0),"Service code not found")</f>
        <v>G2</v>
      </c>
      <c r="F53" s="12" t="str">
        <v>CGST Act , 2017</v>
      </c>
      <c r="G53" s="16">
        <v>20000</v>
      </c>
      <c r="H53" s="14">
        <v>44281</v>
      </c>
      <c r="I53" s="12" t="s">
        <v>29</v>
      </c>
      <c r="J53" s="17"/>
    </row>
    <row r="54" spans="3:10" x14ac:dyDescent="0.35">
      <c r="C54" s="12">
        <v>51</v>
      </c>
      <c r="D54" s="12" t="s">
        <v>6</v>
      </c>
      <c r="E54" s="12" t="str">
        <f>IFERROR(VLOOKUP(Sales!D54,Pricing!$C$3:$F$8,2,0),"Service code not found")</f>
        <v>G1</v>
      </c>
      <c r="F54" s="12" t="str">
        <v>CGST Act , 2017</v>
      </c>
      <c r="G54" s="16">
        <v>13000</v>
      </c>
      <c r="H54" s="14">
        <v>44284</v>
      </c>
      <c r="I54" s="12" t="s">
        <v>31</v>
      </c>
      <c r="J54" s="17"/>
    </row>
    <row r="55" spans="3:10" x14ac:dyDescent="0.35">
      <c r="C55" s="12">
        <v>52</v>
      </c>
      <c r="D55" s="12" t="s">
        <v>5</v>
      </c>
      <c r="E55" s="12" t="str">
        <f>IFERROR(VLOOKUP(Sales!D55,Pricing!$C$3:$F$8,2,0),"Service code not found")</f>
        <v>I1</v>
      </c>
      <c r="F55" s="12" t="str">
        <v>Income Tax Act, 1961</v>
      </c>
      <c r="G55" s="16">
        <v>10000</v>
      </c>
      <c r="H55" s="14">
        <v>44285</v>
      </c>
      <c r="I55" s="12" t="s">
        <v>25</v>
      </c>
      <c r="J55" s="17"/>
    </row>
    <row r="56" spans="3:10" x14ac:dyDescent="0.35">
      <c r="C56" s="12">
        <v>53</v>
      </c>
      <c r="D56" s="12" t="s">
        <v>5</v>
      </c>
      <c r="E56" s="12" t="str">
        <f>IFERROR(VLOOKUP(Sales!D56,Pricing!$C$3:$F$8,2,0),"Service code not found")</f>
        <v>I1</v>
      </c>
      <c r="F56" s="12" t="str">
        <v>Income Tax Act, 1961</v>
      </c>
      <c r="G56" s="16">
        <v>14000</v>
      </c>
      <c r="H56" s="14">
        <v>44287</v>
      </c>
      <c r="I56" s="12" t="s">
        <v>31</v>
      </c>
      <c r="J56" s="17"/>
    </row>
    <row r="57" spans="3:10" x14ac:dyDescent="0.35">
      <c r="C57" s="12">
        <v>54</v>
      </c>
      <c r="D57" s="12" t="s">
        <v>5</v>
      </c>
      <c r="E57" s="12" t="str">
        <f>IFERROR(VLOOKUP(Sales!D57,Pricing!$C$3:$F$8,2,0),"Service code not found")</f>
        <v>I1</v>
      </c>
      <c r="F57" s="12" t="str">
        <v>Income Tax Act, 1961</v>
      </c>
      <c r="G57" s="16">
        <v>24000</v>
      </c>
      <c r="H57" s="14">
        <v>44287</v>
      </c>
      <c r="I57" s="12" t="s">
        <v>28</v>
      </c>
      <c r="J57" s="17"/>
    </row>
    <row r="58" spans="3:10" x14ac:dyDescent="0.35">
      <c r="C58" s="12">
        <v>55</v>
      </c>
      <c r="D58" s="12" t="s">
        <v>34</v>
      </c>
      <c r="E58" s="12" t="str">
        <f>IFERROR(VLOOKUP(Sales!D58,Pricing!$C$3:$F$8,2,0),"Service code not found")</f>
        <v>G2</v>
      </c>
      <c r="F58" s="12" t="str">
        <v>CGST Act , 2017</v>
      </c>
      <c r="G58" s="16">
        <v>13000</v>
      </c>
      <c r="H58" s="14">
        <v>44289</v>
      </c>
      <c r="I58" s="12" t="s">
        <v>27</v>
      </c>
      <c r="J58" s="17"/>
    </row>
    <row r="59" spans="3:10" x14ac:dyDescent="0.35">
      <c r="C59" s="12">
        <v>56</v>
      </c>
      <c r="D59" s="12" t="s">
        <v>6</v>
      </c>
      <c r="E59" s="12" t="str">
        <f>IFERROR(VLOOKUP(Sales!D59,Pricing!$C$3:$F$8,2,0),"Service code not found")</f>
        <v>G1</v>
      </c>
      <c r="F59" s="12" t="str">
        <v>CGST Act , 2017</v>
      </c>
      <c r="G59" s="16">
        <v>15000</v>
      </c>
      <c r="H59" s="14">
        <v>44292</v>
      </c>
      <c r="I59" s="12" t="s">
        <v>30</v>
      </c>
      <c r="J59" s="17"/>
    </row>
    <row r="60" spans="3:10" x14ac:dyDescent="0.35">
      <c r="C60" s="12">
        <v>57</v>
      </c>
      <c r="D60" s="12" t="s">
        <v>34</v>
      </c>
      <c r="E60" s="12" t="str">
        <f>IFERROR(VLOOKUP(Sales!D60,Pricing!$C$3:$F$8,2,0),"Service code not found")</f>
        <v>G2</v>
      </c>
      <c r="F60" s="12" t="str">
        <v>CGST Act , 2017</v>
      </c>
      <c r="G60" s="16">
        <v>21000</v>
      </c>
      <c r="H60" s="14">
        <v>44292</v>
      </c>
      <c r="I60" s="12" t="s">
        <v>26</v>
      </c>
      <c r="J60" s="17"/>
    </row>
    <row r="61" spans="3:10" x14ac:dyDescent="0.35">
      <c r="C61" s="12">
        <v>58</v>
      </c>
      <c r="D61" s="12" t="s">
        <v>36</v>
      </c>
      <c r="E61" s="12" t="str">
        <f>IFERROR(VLOOKUP(Sales!D61,Pricing!$C$3:$F$8,2,0),"Service code not found")</f>
        <v>C1</v>
      </c>
      <c r="F61" s="12" t="str">
        <v>Companies Act, 2013</v>
      </c>
      <c r="G61" s="16">
        <v>12000</v>
      </c>
      <c r="H61" s="14">
        <v>44298</v>
      </c>
      <c r="I61" s="12" t="s">
        <v>29</v>
      </c>
      <c r="J61" s="17"/>
    </row>
    <row r="62" spans="3:10" x14ac:dyDescent="0.35">
      <c r="C62" s="12">
        <v>59</v>
      </c>
      <c r="D62" s="12" t="s">
        <v>6</v>
      </c>
      <c r="E62" s="12" t="str">
        <f>IFERROR(VLOOKUP(Sales!D62,Pricing!$C$3:$F$8,2,0),"Service code not found")</f>
        <v>G1</v>
      </c>
      <c r="F62" s="12" t="str">
        <v>CGST Act , 2017</v>
      </c>
      <c r="G62" s="16">
        <v>12000</v>
      </c>
      <c r="H62" s="14">
        <v>44303</v>
      </c>
      <c r="I62" s="12" t="s">
        <v>26</v>
      </c>
      <c r="J62" s="17"/>
    </row>
    <row r="63" spans="3:10" x14ac:dyDescent="0.35">
      <c r="C63" s="12">
        <v>60</v>
      </c>
      <c r="D63" s="12" t="s">
        <v>35</v>
      </c>
      <c r="E63" s="12" t="str">
        <f>IFERROR(VLOOKUP(Sales!D63,Pricing!$C$3:$F$8,2,0),"Service code not found")</f>
        <v>I2</v>
      </c>
      <c r="F63" s="12" t="str">
        <v>Income Tax Act, 1961</v>
      </c>
      <c r="G63" s="16">
        <v>21000</v>
      </c>
      <c r="H63" s="14">
        <v>44304</v>
      </c>
      <c r="I63" s="12" t="s">
        <v>25</v>
      </c>
      <c r="J63" s="17"/>
    </row>
    <row r="64" spans="3:10" x14ac:dyDescent="0.35">
      <c r="C64" s="12">
        <v>61</v>
      </c>
      <c r="D64" s="12" t="s">
        <v>5</v>
      </c>
      <c r="E64" s="12" t="str">
        <f>IFERROR(VLOOKUP(Sales!D64,Pricing!$C$3:$F$8,2,0),"Service code not found")</f>
        <v>I1</v>
      </c>
      <c r="F64" s="12" t="str">
        <v>Income Tax Act, 1961</v>
      </c>
      <c r="G64" s="16">
        <v>9000</v>
      </c>
      <c r="H64" s="14">
        <v>44307</v>
      </c>
      <c r="I64" s="12" t="s">
        <v>26</v>
      </c>
      <c r="J64" s="17"/>
    </row>
    <row r="65" spans="3:10" x14ac:dyDescent="0.35">
      <c r="C65" s="12">
        <v>62</v>
      </c>
      <c r="D65" s="12" t="s">
        <v>36</v>
      </c>
      <c r="E65" s="12" t="str">
        <f>IFERROR(VLOOKUP(Sales!D65,Pricing!$C$3:$F$8,2,0),"Service code not found")</f>
        <v>C1</v>
      </c>
      <c r="F65" s="12" t="str">
        <v>Companies Act, 2013</v>
      </c>
      <c r="G65" s="16">
        <v>29000</v>
      </c>
      <c r="H65" s="14">
        <v>44308</v>
      </c>
      <c r="I65" s="12" t="s">
        <v>28</v>
      </c>
      <c r="J65" s="17"/>
    </row>
    <row r="66" spans="3:10" x14ac:dyDescent="0.35">
      <c r="C66" s="12">
        <v>63</v>
      </c>
      <c r="D66" s="12" t="s">
        <v>6</v>
      </c>
      <c r="E66" s="12" t="str">
        <f>IFERROR(VLOOKUP(Sales!D66,Pricing!$C$3:$F$8,2,0),"Service code not found")</f>
        <v>G1</v>
      </c>
      <c r="F66" s="12" t="str">
        <v>CGST Act , 2017</v>
      </c>
      <c r="G66" s="16">
        <v>12000</v>
      </c>
      <c r="H66" s="14">
        <v>44309</v>
      </c>
      <c r="I66" s="12" t="s">
        <v>26</v>
      </c>
      <c r="J66" s="17"/>
    </row>
    <row r="67" spans="3:10" x14ac:dyDescent="0.35">
      <c r="C67" s="12">
        <v>64</v>
      </c>
      <c r="D67" s="12" t="s">
        <v>5</v>
      </c>
      <c r="E67" s="12" t="str">
        <f>IFERROR(VLOOKUP(Sales!D67,Pricing!$C$3:$F$8,2,0),"Service code not found")</f>
        <v>I1</v>
      </c>
      <c r="F67" s="12" t="str">
        <v>Income Tax Act, 1961</v>
      </c>
      <c r="G67" s="16">
        <v>14000</v>
      </c>
      <c r="H67" s="14">
        <v>44311</v>
      </c>
      <c r="I67" s="12" t="s">
        <v>28</v>
      </c>
      <c r="J67" s="17"/>
    </row>
    <row r="68" spans="3:10" x14ac:dyDescent="0.35">
      <c r="C68" s="12">
        <v>65</v>
      </c>
      <c r="D68" s="12" t="s">
        <v>6</v>
      </c>
      <c r="E68" s="12" t="str">
        <f>IFERROR(VLOOKUP(Sales!D68,Pricing!$C$3:$F$8,2,0),"Service code not found")</f>
        <v>G1</v>
      </c>
      <c r="F68" s="12" t="str">
        <v>CGST Act , 2017</v>
      </c>
      <c r="G68" s="16">
        <v>26000</v>
      </c>
      <c r="H68" s="14">
        <v>44313</v>
      </c>
      <c r="I68" s="12" t="s">
        <v>27</v>
      </c>
      <c r="J68" s="17"/>
    </row>
    <row r="69" spans="3:10" x14ac:dyDescent="0.35">
      <c r="C69" s="12">
        <v>66</v>
      </c>
      <c r="D69" s="12" t="s">
        <v>6</v>
      </c>
      <c r="E69" s="12" t="str">
        <f>IFERROR(VLOOKUP(Sales!D69,Pricing!$C$3:$F$8,2,0),"Service code not found")</f>
        <v>G1</v>
      </c>
      <c r="F69" s="12" t="str">
        <v>CGST Act , 2017</v>
      </c>
      <c r="G69" s="16">
        <v>23000</v>
      </c>
      <c r="H69" s="14">
        <v>44316</v>
      </c>
      <c r="I69" s="12" t="s">
        <v>31</v>
      </c>
      <c r="J69" s="17"/>
    </row>
    <row r="70" spans="3:10" x14ac:dyDescent="0.35">
      <c r="C70" s="12">
        <v>67</v>
      </c>
      <c r="D70" s="12" t="s">
        <v>6</v>
      </c>
      <c r="E70" s="12" t="str">
        <f>IFERROR(VLOOKUP(Sales!D70,Pricing!$C$3:$F$8,2,0),"Service code not found")</f>
        <v>G1</v>
      </c>
      <c r="F70" s="12" t="str">
        <v>CGST Act , 2017</v>
      </c>
      <c r="G70" s="16">
        <v>22000</v>
      </c>
      <c r="H70" s="14">
        <v>44317</v>
      </c>
      <c r="I70" s="12" t="s">
        <v>30</v>
      </c>
      <c r="J70" s="17"/>
    </row>
    <row r="71" spans="3:10" x14ac:dyDescent="0.35">
      <c r="C71" s="12">
        <v>68</v>
      </c>
      <c r="D71" s="12" t="s">
        <v>34</v>
      </c>
      <c r="E71" s="12" t="str">
        <f>IFERROR(VLOOKUP(Sales!D71,Pricing!$C$3:$F$8,2,0),"Service code not found")</f>
        <v>G2</v>
      </c>
      <c r="F71" s="12" t="str">
        <v>CGST Act , 2017</v>
      </c>
      <c r="G71" s="16">
        <v>16000</v>
      </c>
      <c r="H71" s="14">
        <v>44317</v>
      </c>
      <c r="I71" s="12" t="s">
        <v>29</v>
      </c>
      <c r="J71" s="17"/>
    </row>
    <row r="72" spans="3:10" x14ac:dyDescent="0.35">
      <c r="C72" s="12">
        <v>69</v>
      </c>
      <c r="D72" s="12" t="s">
        <v>6</v>
      </c>
      <c r="E72" s="12" t="str">
        <f>IFERROR(VLOOKUP(Sales!D72,Pricing!$C$3:$F$8,2,0),"Service code not found")</f>
        <v>G1</v>
      </c>
      <c r="F72" s="12" t="str">
        <v>CGST Act , 2017</v>
      </c>
      <c r="G72" s="16">
        <v>17000</v>
      </c>
      <c r="H72" s="14">
        <v>44318</v>
      </c>
      <c r="I72" s="12" t="s">
        <v>26</v>
      </c>
      <c r="J72" s="17"/>
    </row>
    <row r="73" spans="3:10" x14ac:dyDescent="0.35">
      <c r="C73" s="12">
        <v>70</v>
      </c>
      <c r="D73" s="12" t="s">
        <v>5</v>
      </c>
      <c r="E73" s="12" t="str">
        <f>IFERROR(VLOOKUP(Sales!D73,Pricing!$C$3:$F$8,2,0),"Service code not found")</f>
        <v>I1</v>
      </c>
      <c r="F73" s="12" t="str">
        <v>Income Tax Act, 1961</v>
      </c>
      <c r="G73" s="16">
        <v>9000</v>
      </c>
      <c r="H73" s="14">
        <v>44318</v>
      </c>
      <c r="I73" s="12" t="s">
        <v>26</v>
      </c>
      <c r="J73" s="17"/>
    </row>
    <row r="74" spans="3:10" x14ac:dyDescent="0.35">
      <c r="C74" s="12">
        <v>71</v>
      </c>
      <c r="D74" s="12" t="s">
        <v>5</v>
      </c>
      <c r="E74" s="12" t="str">
        <f>IFERROR(VLOOKUP(Sales!D74,Pricing!$C$3:$F$8,2,0),"Service code not found")</f>
        <v>I1</v>
      </c>
      <c r="F74" s="12" t="str">
        <v>Income Tax Act, 1961</v>
      </c>
      <c r="G74" s="16">
        <v>13000</v>
      </c>
      <c r="H74" s="14">
        <v>44318</v>
      </c>
      <c r="I74" s="12" t="s">
        <v>27</v>
      </c>
      <c r="J74" s="17"/>
    </row>
    <row r="75" spans="3:10" x14ac:dyDescent="0.35">
      <c r="C75" s="12">
        <v>72</v>
      </c>
      <c r="D75" s="12" t="s">
        <v>6</v>
      </c>
      <c r="E75" s="12" t="str">
        <f>IFERROR(VLOOKUP(Sales!D75,Pricing!$C$3:$F$8,2,0),"Service code not found")</f>
        <v>G1</v>
      </c>
      <c r="F75" s="12" t="str">
        <v>CGST Act , 2017</v>
      </c>
      <c r="G75" s="16">
        <v>16000</v>
      </c>
      <c r="H75" s="14">
        <v>44319</v>
      </c>
      <c r="I75" s="12" t="s">
        <v>26</v>
      </c>
      <c r="J75" s="17"/>
    </row>
    <row r="76" spans="3:10" x14ac:dyDescent="0.35">
      <c r="C76" s="12">
        <v>73</v>
      </c>
      <c r="D76" s="12" t="s">
        <v>35</v>
      </c>
      <c r="E76" s="12" t="str">
        <f>IFERROR(VLOOKUP(Sales!D76,Pricing!$C$3:$F$8,2,0),"Service code not found")</f>
        <v>I2</v>
      </c>
      <c r="F76" s="12" t="str">
        <v>Income Tax Act, 1961</v>
      </c>
      <c r="G76" s="16">
        <v>21000</v>
      </c>
      <c r="H76" s="14">
        <v>44319</v>
      </c>
      <c r="I76" s="12" t="s">
        <v>28</v>
      </c>
      <c r="J76" s="17"/>
    </row>
    <row r="77" spans="3:10" x14ac:dyDescent="0.35">
      <c r="C77" s="12">
        <v>74</v>
      </c>
      <c r="D77" s="12" t="s">
        <v>6</v>
      </c>
      <c r="E77" s="12" t="str">
        <f>IFERROR(VLOOKUP(Sales!D77,Pricing!$C$3:$F$8,2,0),"Service code not found")</f>
        <v>G1</v>
      </c>
      <c r="F77" s="12" t="str">
        <v>CGST Act , 2017</v>
      </c>
      <c r="G77" s="16">
        <v>18000</v>
      </c>
      <c r="H77" s="14">
        <v>44321</v>
      </c>
      <c r="I77" s="12" t="s">
        <v>29</v>
      </c>
      <c r="J77" s="17"/>
    </row>
    <row r="78" spans="3:10" x14ac:dyDescent="0.35">
      <c r="C78" s="12">
        <v>75</v>
      </c>
      <c r="D78" s="12" t="s">
        <v>5</v>
      </c>
      <c r="E78" s="12" t="str">
        <f>IFERROR(VLOOKUP(Sales!D78,Pricing!$C$3:$F$8,2,0),"Service code not found")</f>
        <v>I1</v>
      </c>
      <c r="F78" s="12" t="str">
        <v>Income Tax Act, 1961</v>
      </c>
      <c r="G78" s="16">
        <v>18000</v>
      </c>
      <c r="H78" s="14">
        <v>44321</v>
      </c>
      <c r="I78" s="12" t="s">
        <v>31</v>
      </c>
      <c r="J78" s="17"/>
    </row>
    <row r="79" spans="3:10" x14ac:dyDescent="0.35">
      <c r="C79" s="12">
        <v>76</v>
      </c>
      <c r="D79" s="12" t="s">
        <v>6</v>
      </c>
      <c r="E79" s="12" t="str">
        <f>IFERROR(VLOOKUP(Sales!D79,Pricing!$C$3:$F$8,2,0),"Service code not found")</f>
        <v>G1</v>
      </c>
      <c r="F79" s="12" t="str">
        <v>CGST Act , 2017</v>
      </c>
      <c r="G79" s="16">
        <v>10000</v>
      </c>
      <c r="H79" s="14">
        <v>44322</v>
      </c>
      <c r="I79" s="12" t="s">
        <v>26</v>
      </c>
      <c r="J79" s="17"/>
    </row>
    <row r="80" spans="3:10" x14ac:dyDescent="0.35">
      <c r="C80" s="12">
        <v>77</v>
      </c>
      <c r="D80" s="12" t="s">
        <v>35</v>
      </c>
      <c r="E80" s="12" t="str">
        <f>IFERROR(VLOOKUP(Sales!D80,Pricing!$C$3:$F$8,2,0),"Service code not found")</f>
        <v>I2</v>
      </c>
      <c r="F80" s="12" t="str">
        <v>Income Tax Act, 1961</v>
      </c>
      <c r="G80" s="16">
        <v>22000</v>
      </c>
      <c r="H80" s="14">
        <v>44324</v>
      </c>
      <c r="I80" s="12" t="s">
        <v>26</v>
      </c>
      <c r="J80" s="17"/>
    </row>
    <row r="81" spans="3:10" x14ac:dyDescent="0.35">
      <c r="C81" s="12">
        <v>78</v>
      </c>
      <c r="D81" s="12" t="s">
        <v>6</v>
      </c>
      <c r="E81" s="12" t="str">
        <f>IFERROR(VLOOKUP(Sales!D81,Pricing!$C$3:$F$8,2,0),"Service code not found")</f>
        <v>G1</v>
      </c>
      <c r="F81" s="12" t="str">
        <v>CGST Act , 2017</v>
      </c>
      <c r="G81" s="16">
        <v>30000</v>
      </c>
      <c r="H81" s="14">
        <v>44324</v>
      </c>
      <c r="I81" s="12" t="s">
        <v>27</v>
      </c>
      <c r="J81" s="17"/>
    </row>
    <row r="82" spans="3:10" x14ac:dyDescent="0.35">
      <c r="C82" s="12">
        <v>79</v>
      </c>
      <c r="D82" s="12" t="s">
        <v>5</v>
      </c>
      <c r="E82" s="12" t="str">
        <f>IFERROR(VLOOKUP(Sales!D82,Pricing!$C$3:$F$8,2,0),"Service code not found")</f>
        <v>I1</v>
      </c>
      <c r="F82" s="12" t="str">
        <v>Income Tax Act, 1961</v>
      </c>
      <c r="G82" s="16">
        <v>16000</v>
      </c>
      <c r="H82" s="14">
        <v>44324</v>
      </c>
      <c r="I82" s="12" t="s">
        <v>31</v>
      </c>
      <c r="J82" s="17"/>
    </row>
    <row r="83" spans="3:10" x14ac:dyDescent="0.35">
      <c r="C83" s="12">
        <v>80</v>
      </c>
      <c r="D83" s="12" t="s">
        <v>34</v>
      </c>
      <c r="E83" s="12" t="str">
        <f>IFERROR(VLOOKUP(Sales!D83,Pricing!$C$3:$F$8,2,0),"Service code not found")</f>
        <v>G2</v>
      </c>
      <c r="F83" s="12" t="str">
        <v>CGST Act , 2017</v>
      </c>
      <c r="G83" s="16">
        <v>18000</v>
      </c>
      <c r="H83" s="14">
        <v>44324</v>
      </c>
      <c r="I83" s="12" t="s">
        <v>27</v>
      </c>
      <c r="J83" s="17"/>
    </row>
    <row r="84" spans="3:10" x14ac:dyDescent="0.35">
      <c r="C84" s="12">
        <v>81</v>
      </c>
      <c r="D84" s="12" t="s">
        <v>6</v>
      </c>
      <c r="E84" s="12" t="str">
        <f>IFERROR(VLOOKUP(Sales!D84,Pricing!$C$3:$F$8,2,0),"Service code not found")</f>
        <v>G1</v>
      </c>
      <c r="F84" s="12" t="str">
        <v>CGST Act , 2017</v>
      </c>
      <c r="G84" s="16">
        <v>24000</v>
      </c>
      <c r="H84" s="14">
        <v>44328</v>
      </c>
      <c r="I84" s="12" t="s">
        <v>28</v>
      </c>
      <c r="J84" s="17"/>
    </row>
    <row r="85" spans="3:10" x14ac:dyDescent="0.35">
      <c r="C85" s="12">
        <v>82</v>
      </c>
      <c r="D85" s="12" t="s">
        <v>6</v>
      </c>
      <c r="E85" s="12" t="str">
        <f>IFERROR(VLOOKUP(Sales!D85,Pricing!$C$3:$F$8,2,0),"Service code not found")</f>
        <v>G1</v>
      </c>
      <c r="F85" s="12" t="str">
        <v>CGST Act , 2017</v>
      </c>
      <c r="G85" s="16">
        <v>24000</v>
      </c>
      <c r="H85" s="14">
        <v>44330</v>
      </c>
      <c r="I85" s="12" t="s">
        <v>29</v>
      </c>
      <c r="J85" s="17"/>
    </row>
    <row r="86" spans="3:10" x14ac:dyDescent="0.35">
      <c r="C86" s="12">
        <v>83</v>
      </c>
      <c r="D86" s="12" t="s">
        <v>34</v>
      </c>
      <c r="E86" s="12" t="str">
        <f>IFERROR(VLOOKUP(Sales!D86,Pricing!$C$3:$F$8,2,0),"Service code not found")</f>
        <v>G2</v>
      </c>
      <c r="F86" s="12" t="str">
        <v>CGST Act , 2017</v>
      </c>
      <c r="G86" s="16">
        <v>19000</v>
      </c>
      <c r="H86" s="14">
        <v>44330</v>
      </c>
      <c r="I86" s="12" t="s">
        <v>27</v>
      </c>
      <c r="J86" s="17"/>
    </row>
    <row r="87" spans="3:10" x14ac:dyDescent="0.35">
      <c r="C87" s="12">
        <v>84</v>
      </c>
      <c r="D87" s="12" t="s">
        <v>6</v>
      </c>
      <c r="E87" s="12" t="str">
        <f>IFERROR(VLOOKUP(Sales!D87,Pricing!$C$3:$F$8,2,0),"Service code not found")</f>
        <v>G1</v>
      </c>
      <c r="F87" s="12" t="str">
        <v>CGST Act , 2017</v>
      </c>
      <c r="G87" s="16">
        <v>20000</v>
      </c>
      <c r="H87" s="14">
        <v>44331</v>
      </c>
      <c r="I87" s="12" t="s">
        <v>25</v>
      </c>
      <c r="J87" s="17"/>
    </row>
    <row r="88" spans="3:10" x14ac:dyDescent="0.35">
      <c r="C88" s="12">
        <v>85</v>
      </c>
      <c r="D88" s="12" t="s">
        <v>6</v>
      </c>
      <c r="E88" s="12" t="str">
        <f>IFERROR(VLOOKUP(Sales!D88,Pricing!$C$3:$F$8,2,0),"Service code not found")</f>
        <v>G1</v>
      </c>
      <c r="F88" s="12" t="str">
        <v>CGST Act , 2017</v>
      </c>
      <c r="G88" s="16">
        <v>21000</v>
      </c>
      <c r="H88" s="14">
        <v>44332</v>
      </c>
      <c r="I88" s="12" t="s">
        <v>31</v>
      </c>
      <c r="J88" s="17"/>
    </row>
    <row r="89" spans="3:10" x14ac:dyDescent="0.35">
      <c r="C89" s="12">
        <v>86</v>
      </c>
      <c r="D89" s="12" t="s">
        <v>36</v>
      </c>
      <c r="E89" s="12" t="str">
        <f>IFERROR(VLOOKUP(Sales!D89,Pricing!$C$3:$F$8,2,0),"Service code not found")</f>
        <v>C1</v>
      </c>
      <c r="F89" s="12" t="str">
        <v>Companies Act, 2013</v>
      </c>
      <c r="G89" s="16">
        <v>14000</v>
      </c>
      <c r="H89" s="14">
        <v>44332</v>
      </c>
      <c r="I89" s="12" t="s">
        <v>27</v>
      </c>
      <c r="J89" s="17"/>
    </row>
    <row r="90" spans="3:10" x14ac:dyDescent="0.35">
      <c r="C90" s="12">
        <v>87</v>
      </c>
      <c r="D90" s="12" t="s">
        <v>37</v>
      </c>
      <c r="E90" s="12" t="str">
        <f>IFERROR(VLOOKUP(Sales!D90,Pricing!$C$3:$F$8,2,0),"Service code not found")</f>
        <v>Service code not found</v>
      </c>
      <c r="F90" s="12" t="str">
        <v>Miscellaneous</v>
      </c>
      <c r="G90" s="16">
        <v>22000</v>
      </c>
      <c r="H90" s="14">
        <v>44332</v>
      </c>
      <c r="I90" s="12" t="s">
        <v>29</v>
      </c>
      <c r="J90" s="17"/>
    </row>
    <row r="91" spans="3:10" x14ac:dyDescent="0.35">
      <c r="C91" s="12">
        <v>88</v>
      </c>
      <c r="D91" s="12" t="s">
        <v>34</v>
      </c>
      <c r="E91" s="12" t="str">
        <f>IFERROR(VLOOKUP(Sales!D91,Pricing!$C$3:$F$8,2,0),"Service code not found")</f>
        <v>G2</v>
      </c>
      <c r="F91" s="12" t="str">
        <v>CGST Act , 2017</v>
      </c>
      <c r="G91" s="16">
        <v>19000</v>
      </c>
      <c r="H91" s="14">
        <v>44334</v>
      </c>
      <c r="I91" s="12" t="s">
        <v>26</v>
      </c>
      <c r="J91" s="17"/>
    </row>
    <row r="92" spans="3:10" x14ac:dyDescent="0.35">
      <c r="C92" s="12">
        <v>89</v>
      </c>
      <c r="D92" s="12" t="s">
        <v>5</v>
      </c>
      <c r="E92" s="12" t="str">
        <f>IFERROR(VLOOKUP(Sales!D92,Pricing!$C$3:$F$8,2,0),"Service code not found")</f>
        <v>I1</v>
      </c>
      <c r="F92" s="12" t="str">
        <v>Income Tax Act, 1961</v>
      </c>
      <c r="G92" s="16">
        <v>14000</v>
      </c>
      <c r="H92" s="14">
        <v>44335</v>
      </c>
      <c r="I92" s="12" t="s">
        <v>25</v>
      </c>
      <c r="J92" s="17"/>
    </row>
    <row r="93" spans="3:10" x14ac:dyDescent="0.35">
      <c r="C93" s="12">
        <v>90</v>
      </c>
      <c r="D93" s="12" t="s">
        <v>5</v>
      </c>
      <c r="E93" s="12" t="str">
        <f>IFERROR(VLOOKUP(Sales!D93,Pricing!$C$3:$F$8,2,0),"Service code not found")</f>
        <v>I1</v>
      </c>
      <c r="F93" s="12" t="str">
        <v>Income Tax Act, 1961</v>
      </c>
      <c r="G93" s="16">
        <v>20000</v>
      </c>
      <c r="H93" s="14">
        <v>44336</v>
      </c>
      <c r="I93" s="12" t="s">
        <v>26</v>
      </c>
      <c r="J93" s="17"/>
    </row>
    <row r="94" spans="3:10" x14ac:dyDescent="0.35">
      <c r="C94" s="12">
        <v>91</v>
      </c>
      <c r="D94" s="12" t="s">
        <v>5</v>
      </c>
      <c r="E94" s="12" t="str">
        <f>IFERROR(VLOOKUP(Sales!D94,Pricing!$C$3:$F$8,2,0),"Service code not found")</f>
        <v>I1</v>
      </c>
      <c r="F94" s="12" t="str">
        <v>Income Tax Act, 1961</v>
      </c>
      <c r="G94" s="16">
        <v>15000</v>
      </c>
      <c r="H94" s="14">
        <v>44338</v>
      </c>
      <c r="I94" s="12" t="s">
        <v>29</v>
      </c>
      <c r="J94" s="17"/>
    </row>
    <row r="95" spans="3:10" x14ac:dyDescent="0.35">
      <c r="C95" s="12">
        <v>92</v>
      </c>
      <c r="D95" s="12" t="s">
        <v>36</v>
      </c>
      <c r="E95" s="12" t="str">
        <f>IFERROR(VLOOKUP(Sales!D95,Pricing!$C$3:$F$8,2,0),"Service code not found")</f>
        <v>C1</v>
      </c>
      <c r="F95" s="12" t="str">
        <v>Companies Act, 2013</v>
      </c>
      <c r="G95" s="16">
        <v>17000</v>
      </c>
      <c r="H95" s="14">
        <v>44339</v>
      </c>
      <c r="I95" s="12" t="s">
        <v>27</v>
      </c>
      <c r="J95" s="17"/>
    </row>
    <row r="96" spans="3:10" x14ac:dyDescent="0.35">
      <c r="C96" s="12">
        <v>93</v>
      </c>
      <c r="D96" s="12" t="s">
        <v>6</v>
      </c>
      <c r="E96" s="12" t="str">
        <f>IFERROR(VLOOKUP(Sales!D96,Pricing!$C$3:$F$8,2,0),"Service code not found")</f>
        <v>G1</v>
      </c>
      <c r="F96" s="12" t="str">
        <v>CGST Act , 2017</v>
      </c>
      <c r="G96" s="16">
        <v>13000</v>
      </c>
      <c r="H96" s="14">
        <v>44341</v>
      </c>
      <c r="I96" s="12" t="s">
        <v>26</v>
      </c>
      <c r="J96" s="17"/>
    </row>
    <row r="97" spans="3:10" x14ac:dyDescent="0.35">
      <c r="C97" s="12">
        <v>94</v>
      </c>
      <c r="D97" s="12" t="s">
        <v>6</v>
      </c>
      <c r="E97" s="12" t="str">
        <f>IFERROR(VLOOKUP(Sales!D97,Pricing!$C$3:$F$8,2,0),"Service code not found")</f>
        <v>G1</v>
      </c>
      <c r="F97" s="12" t="str">
        <v>CGST Act , 2017</v>
      </c>
      <c r="G97" s="16">
        <v>24000</v>
      </c>
      <c r="H97" s="14">
        <v>44341</v>
      </c>
      <c r="I97" s="12" t="s">
        <v>30</v>
      </c>
      <c r="J97" s="17"/>
    </row>
    <row r="98" spans="3:10" x14ac:dyDescent="0.35">
      <c r="C98" s="12">
        <v>95</v>
      </c>
      <c r="D98" s="12" t="s">
        <v>37</v>
      </c>
      <c r="E98" s="12" t="str">
        <f>IFERROR(VLOOKUP(Sales!D98,Pricing!$C$3:$F$8,2,0),"Service code not found")</f>
        <v>Service code not found</v>
      </c>
      <c r="F98" s="12" t="str">
        <v>Miscellaneous</v>
      </c>
      <c r="G98" s="16">
        <v>16000</v>
      </c>
      <c r="H98" s="14">
        <v>44341</v>
      </c>
      <c r="I98" s="12" t="s">
        <v>25</v>
      </c>
      <c r="J98" s="17"/>
    </row>
    <row r="99" spans="3:10" x14ac:dyDescent="0.35">
      <c r="C99" s="12">
        <v>96</v>
      </c>
      <c r="D99" s="12" t="s">
        <v>35</v>
      </c>
      <c r="E99" s="12" t="str">
        <f>IFERROR(VLOOKUP(Sales!D99,Pricing!$C$3:$F$8,2,0),"Service code not found")</f>
        <v>I2</v>
      </c>
      <c r="F99" s="12" t="str">
        <v>Income Tax Act, 1961</v>
      </c>
      <c r="G99" s="16">
        <v>15000</v>
      </c>
      <c r="H99" s="14">
        <v>44342</v>
      </c>
      <c r="I99" s="12" t="s">
        <v>27</v>
      </c>
      <c r="J99" s="17"/>
    </row>
    <row r="100" spans="3:10" x14ac:dyDescent="0.35">
      <c r="C100" s="12">
        <v>97</v>
      </c>
      <c r="D100" s="12" t="s">
        <v>35</v>
      </c>
      <c r="E100" s="12" t="str">
        <f>IFERROR(VLOOKUP(Sales!D100,Pricing!$C$3:$F$8,2,0),"Service code not found")</f>
        <v>I2</v>
      </c>
      <c r="F100" s="12" t="str">
        <v>Income Tax Act, 1961</v>
      </c>
      <c r="G100" s="16">
        <v>15000</v>
      </c>
      <c r="H100" s="14">
        <v>44342</v>
      </c>
      <c r="I100" s="12" t="s">
        <v>28</v>
      </c>
      <c r="J100" s="17"/>
    </row>
    <row r="101" spans="3:10" x14ac:dyDescent="0.35">
      <c r="C101" s="12">
        <v>98</v>
      </c>
      <c r="D101" s="12" t="s">
        <v>35</v>
      </c>
      <c r="E101" s="12" t="str">
        <f>IFERROR(VLOOKUP(Sales!D101,Pricing!$C$3:$F$8,2,0),"Service code not found")</f>
        <v>I2</v>
      </c>
      <c r="F101" s="12" t="str">
        <v>Income Tax Act, 1961</v>
      </c>
      <c r="G101" s="16">
        <v>21000</v>
      </c>
      <c r="H101" s="14">
        <v>44342</v>
      </c>
      <c r="I101" s="12" t="s">
        <v>25</v>
      </c>
      <c r="J101" s="17"/>
    </row>
    <row r="102" spans="3:10" x14ac:dyDescent="0.35">
      <c r="C102" s="12">
        <v>99</v>
      </c>
      <c r="D102" s="12" t="s">
        <v>36</v>
      </c>
      <c r="E102" s="12" t="str">
        <f>IFERROR(VLOOKUP(Sales!D102,Pricing!$C$3:$F$8,2,0),"Service code not found")</f>
        <v>C1</v>
      </c>
      <c r="F102" s="12" t="str">
        <v>Companies Act, 2013</v>
      </c>
      <c r="G102" s="16">
        <v>23000</v>
      </c>
      <c r="H102" s="14">
        <v>44342</v>
      </c>
      <c r="I102" s="12" t="s">
        <v>29</v>
      </c>
      <c r="J102" s="17"/>
    </row>
    <row r="103" spans="3:10" x14ac:dyDescent="0.35">
      <c r="C103" s="12">
        <v>100</v>
      </c>
      <c r="D103" s="12" t="s">
        <v>6</v>
      </c>
      <c r="E103" s="12" t="str">
        <f>IFERROR(VLOOKUP(Sales!D103,Pricing!$C$3:$F$8,2,0),"Service code not found")</f>
        <v>G1</v>
      </c>
      <c r="F103" s="12" t="str">
        <v>CGST Act , 2017</v>
      </c>
      <c r="G103" s="16">
        <v>22000</v>
      </c>
      <c r="H103" s="14">
        <v>44343</v>
      </c>
      <c r="I103" s="12" t="s">
        <v>26</v>
      </c>
      <c r="J103" s="17"/>
    </row>
    <row r="104" spans="3:10" x14ac:dyDescent="0.35">
      <c r="C104" s="12">
        <v>101</v>
      </c>
      <c r="D104" s="12" t="s">
        <v>5</v>
      </c>
      <c r="E104" s="12" t="str">
        <f>IFERROR(VLOOKUP(Sales!D104,Pricing!$C$3:$F$8,2,0),"Service code not found")</f>
        <v>I1</v>
      </c>
      <c r="F104" s="12" t="str">
        <v>Income Tax Act, 1961</v>
      </c>
      <c r="G104" s="16">
        <v>12000</v>
      </c>
      <c r="H104" s="14">
        <v>44343</v>
      </c>
      <c r="I104" s="12" t="s">
        <v>31</v>
      </c>
      <c r="J104" s="17"/>
    </row>
    <row r="105" spans="3:10" x14ac:dyDescent="0.35">
      <c r="C105" s="12">
        <v>102</v>
      </c>
      <c r="D105" s="12" t="s">
        <v>5</v>
      </c>
      <c r="E105" s="12" t="str">
        <f>IFERROR(VLOOKUP(Sales!D105,Pricing!$C$3:$F$8,2,0),"Service code not found")</f>
        <v>I1</v>
      </c>
      <c r="F105" s="12" t="str">
        <v>Income Tax Act, 1961</v>
      </c>
      <c r="G105" s="16">
        <v>18000</v>
      </c>
      <c r="H105" s="14">
        <v>44344</v>
      </c>
      <c r="I105" s="12" t="s">
        <v>26</v>
      </c>
      <c r="J105" s="17"/>
    </row>
    <row r="106" spans="3:10" x14ac:dyDescent="0.35">
      <c r="C106" s="12">
        <v>103</v>
      </c>
      <c r="D106" s="12" t="s">
        <v>5</v>
      </c>
      <c r="E106" s="12" t="str">
        <f>IFERROR(VLOOKUP(Sales!D106,Pricing!$C$3:$F$8,2,0),"Service code not found")</f>
        <v>I1</v>
      </c>
      <c r="F106" s="12" t="str">
        <v>Income Tax Act, 1961</v>
      </c>
      <c r="G106" s="16">
        <v>16000</v>
      </c>
      <c r="H106" s="14">
        <v>44344</v>
      </c>
      <c r="I106" s="12" t="s">
        <v>26</v>
      </c>
      <c r="J106" s="17"/>
    </row>
    <row r="107" spans="3:10" x14ac:dyDescent="0.35">
      <c r="C107" s="12">
        <v>104</v>
      </c>
      <c r="D107" s="12" t="s">
        <v>34</v>
      </c>
      <c r="E107" s="12" t="str">
        <f>IFERROR(VLOOKUP(Sales!D107,Pricing!$C$3:$F$8,2,0),"Service code not found")</f>
        <v>G2</v>
      </c>
      <c r="F107" s="12" t="str">
        <v>CGST Act , 2017</v>
      </c>
      <c r="G107" s="16">
        <v>28000</v>
      </c>
      <c r="H107" s="14">
        <v>44344</v>
      </c>
      <c r="I107" s="12" t="s">
        <v>26</v>
      </c>
      <c r="J107" s="17"/>
    </row>
    <row r="108" spans="3:10" x14ac:dyDescent="0.35">
      <c r="C108" s="12">
        <v>105</v>
      </c>
      <c r="D108" s="12" t="s">
        <v>5</v>
      </c>
      <c r="E108" s="12" t="str">
        <f>IFERROR(VLOOKUP(Sales!D108,Pricing!$C$3:$F$8,2,0),"Service code not found")</f>
        <v>I1</v>
      </c>
      <c r="F108" s="12" t="str">
        <v>Income Tax Act, 1961</v>
      </c>
      <c r="G108" s="16">
        <v>11000</v>
      </c>
      <c r="H108" s="14">
        <v>44345</v>
      </c>
      <c r="I108" s="12" t="s">
        <v>28</v>
      </c>
      <c r="J108" s="17"/>
    </row>
    <row r="109" spans="3:10" x14ac:dyDescent="0.35">
      <c r="C109" s="12">
        <v>106</v>
      </c>
      <c r="D109" s="12" t="s">
        <v>36</v>
      </c>
      <c r="E109" s="12" t="str">
        <f>IFERROR(VLOOKUP(Sales!D109,Pricing!$C$3:$F$8,2,0),"Service code not found")</f>
        <v>C1</v>
      </c>
      <c r="F109" s="12" t="str">
        <v>Companies Act, 2013</v>
      </c>
      <c r="G109" s="16">
        <v>22000</v>
      </c>
      <c r="H109" s="14">
        <v>44346</v>
      </c>
      <c r="I109" s="12" t="s">
        <v>29</v>
      </c>
      <c r="J109" s="17"/>
    </row>
    <row r="110" spans="3:10" x14ac:dyDescent="0.35">
      <c r="C110" s="12">
        <v>107</v>
      </c>
      <c r="D110" s="12" t="s">
        <v>6</v>
      </c>
      <c r="E110" s="12" t="str">
        <f>IFERROR(VLOOKUP(Sales!D110,Pricing!$C$3:$F$8,2,0),"Service code not found")</f>
        <v>G1</v>
      </c>
      <c r="F110" s="12" t="str">
        <v>CGST Act , 2017</v>
      </c>
      <c r="G110" s="16">
        <v>12000</v>
      </c>
      <c r="H110" s="14">
        <v>44351</v>
      </c>
      <c r="I110" s="12" t="s">
        <v>26</v>
      </c>
      <c r="J110" s="17"/>
    </row>
    <row r="111" spans="3:10" x14ac:dyDescent="0.35">
      <c r="C111" s="12">
        <v>108</v>
      </c>
      <c r="D111" s="12" t="s">
        <v>5</v>
      </c>
      <c r="E111" s="12" t="str">
        <f>IFERROR(VLOOKUP(Sales!D111,Pricing!$C$3:$F$8,2,0),"Service code not found")</f>
        <v>I1</v>
      </c>
      <c r="F111" s="12" t="str">
        <v>Income Tax Act, 1961</v>
      </c>
      <c r="G111" s="16">
        <v>20000</v>
      </c>
      <c r="H111" s="14">
        <v>44351</v>
      </c>
      <c r="I111" s="12" t="s">
        <v>28</v>
      </c>
      <c r="J111" s="17"/>
    </row>
    <row r="112" spans="3:10" x14ac:dyDescent="0.35">
      <c r="C112" s="12">
        <v>109</v>
      </c>
      <c r="D112" s="12" t="s">
        <v>5</v>
      </c>
      <c r="E112" s="12" t="str">
        <f>IFERROR(VLOOKUP(Sales!D112,Pricing!$C$3:$F$8,2,0),"Service code not found")</f>
        <v>I1</v>
      </c>
      <c r="F112" s="12" t="str">
        <v>Income Tax Act, 1961</v>
      </c>
      <c r="G112" s="16">
        <v>15000</v>
      </c>
      <c r="H112" s="14">
        <v>44357</v>
      </c>
      <c r="I112" s="12" t="s">
        <v>31</v>
      </c>
      <c r="J112" s="17"/>
    </row>
    <row r="113" spans="3:12" x14ac:dyDescent="0.35">
      <c r="C113" s="12">
        <v>110</v>
      </c>
      <c r="D113" s="12" t="s">
        <v>36</v>
      </c>
      <c r="E113" s="12" t="str">
        <f>IFERROR(VLOOKUP(Sales!D113,Pricing!$C$3:$F$8,2,0),"Service code not found")</f>
        <v>C1</v>
      </c>
      <c r="F113" s="12" t="str">
        <v>Companies Act, 2013</v>
      </c>
      <c r="G113" s="16">
        <v>16000</v>
      </c>
      <c r="H113" s="14">
        <v>44358</v>
      </c>
      <c r="I113" s="12" t="s">
        <v>29</v>
      </c>
      <c r="J113" s="17"/>
    </row>
    <row r="114" spans="3:12" x14ac:dyDescent="0.35">
      <c r="C114" s="12">
        <v>111</v>
      </c>
      <c r="D114" s="12" t="s">
        <v>6</v>
      </c>
      <c r="E114" s="12" t="str">
        <f>IFERROR(VLOOKUP(Sales!D114,Pricing!$C$3:$F$8,2,0),"Service code not found")</f>
        <v>G1</v>
      </c>
      <c r="F114" s="12" t="str">
        <v>CGST Act , 2017</v>
      </c>
      <c r="G114" s="16">
        <v>19000</v>
      </c>
      <c r="H114" s="14">
        <v>44367</v>
      </c>
      <c r="I114" s="12" t="s">
        <v>28</v>
      </c>
      <c r="J114" s="17"/>
    </row>
    <row r="115" spans="3:12" x14ac:dyDescent="0.35">
      <c r="C115" s="12">
        <v>112</v>
      </c>
      <c r="D115" s="12" t="s">
        <v>36</v>
      </c>
      <c r="E115" s="12" t="str">
        <f>IFERROR(VLOOKUP(Sales!D115,Pricing!$C$3:$F$8,2,0),"Service code not found")</f>
        <v>C1</v>
      </c>
      <c r="F115" s="12" t="str">
        <v>Companies Act, 2013</v>
      </c>
      <c r="G115" s="16">
        <v>21000</v>
      </c>
      <c r="H115" s="14">
        <v>44367</v>
      </c>
      <c r="I115" s="12" t="s">
        <v>27</v>
      </c>
      <c r="J115" s="17"/>
    </row>
    <row r="116" spans="3:12" x14ac:dyDescent="0.35">
      <c r="C116" s="12">
        <v>113</v>
      </c>
      <c r="D116" s="12" t="s">
        <v>36</v>
      </c>
      <c r="E116" s="12" t="str">
        <f>IFERROR(VLOOKUP(Sales!D116,Pricing!$C$3:$F$8,2,0),"Service code not found")</f>
        <v>C1</v>
      </c>
      <c r="F116" s="12" t="str">
        <v>Companies Act, 2013</v>
      </c>
      <c r="G116" s="16">
        <v>22000</v>
      </c>
      <c r="H116" s="14">
        <v>44370</v>
      </c>
      <c r="I116" s="12" t="s">
        <v>25</v>
      </c>
      <c r="J116" s="17"/>
    </row>
    <row r="117" spans="3:12" x14ac:dyDescent="0.35">
      <c r="C117" s="12">
        <v>114</v>
      </c>
      <c r="D117" s="12" t="s">
        <v>6</v>
      </c>
      <c r="E117" s="12" t="str">
        <f>IFERROR(VLOOKUP(Sales!D117,Pricing!$C$3:$F$8,2,0),"Service code not found")</f>
        <v>G1</v>
      </c>
      <c r="F117" s="12" t="str">
        <v>CGST Act , 2017</v>
      </c>
      <c r="G117" s="16">
        <v>7000</v>
      </c>
      <c r="H117" s="14">
        <v>44372</v>
      </c>
      <c r="I117" s="12" t="s">
        <v>31</v>
      </c>
      <c r="J117" s="17"/>
    </row>
    <row r="118" spans="3:12" x14ac:dyDescent="0.35">
      <c r="C118" s="12">
        <v>115</v>
      </c>
      <c r="D118" s="12" t="s">
        <v>6</v>
      </c>
      <c r="E118" s="12" t="str">
        <f>IFERROR(VLOOKUP(Sales!D118,Pricing!$C$3:$F$8,2,0),"Service code not found")</f>
        <v>G1</v>
      </c>
      <c r="F118" s="12" t="str">
        <v>CGST Act , 2017</v>
      </c>
      <c r="G118" s="16">
        <v>11000</v>
      </c>
      <c r="H118" s="14">
        <v>44373</v>
      </c>
      <c r="I118" s="12" t="s">
        <v>26</v>
      </c>
      <c r="J118" s="17"/>
    </row>
    <row r="119" spans="3:12" x14ac:dyDescent="0.35">
      <c r="C119" s="12">
        <v>116</v>
      </c>
      <c r="D119" s="12" t="s">
        <v>35</v>
      </c>
      <c r="E119" s="12" t="str">
        <f>IFERROR(VLOOKUP(Sales!D119,Pricing!$C$3:$F$8,2,0),"Service code not found")</f>
        <v>I2</v>
      </c>
      <c r="F119" s="12" t="str">
        <v>Income Tax Act, 1961</v>
      </c>
      <c r="G119" s="16">
        <v>24000</v>
      </c>
      <c r="H119" s="14">
        <v>44374</v>
      </c>
      <c r="I119" s="12" t="s">
        <v>26</v>
      </c>
      <c r="J119" s="17"/>
    </row>
    <row r="120" spans="3:12" x14ac:dyDescent="0.35">
      <c r="C120" s="12">
        <v>117</v>
      </c>
      <c r="D120" s="12" t="s">
        <v>5</v>
      </c>
      <c r="E120" s="12" t="str">
        <f>IFERROR(VLOOKUP(Sales!D120,Pricing!$C$3:$F$8,2,0),"Service code not found")</f>
        <v>I1</v>
      </c>
      <c r="F120" s="12" t="str">
        <v>Income Tax Act, 1961</v>
      </c>
      <c r="G120" s="16">
        <v>16000</v>
      </c>
      <c r="H120" s="14">
        <v>44379</v>
      </c>
      <c r="I120" s="12" t="s">
        <v>26</v>
      </c>
      <c r="J120" s="17"/>
    </row>
    <row r="121" spans="3:12" x14ac:dyDescent="0.35">
      <c r="C121" s="12">
        <v>118</v>
      </c>
      <c r="D121" s="12" t="s">
        <v>6</v>
      </c>
      <c r="E121" s="12" t="str">
        <f>IFERROR(VLOOKUP(Sales!D121,Pricing!$C$3:$F$8,2,0),"Service code not found")</f>
        <v>G1</v>
      </c>
      <c r="F121" s="12" t="str">
        <v>CGST Act , 2017</v>
      </c>
      <c r="G121" s="16">
        <v>17000</v>
      </c>
      <c r="H121" s="14">
        <v>44379</v>
      </c>
      <c r="I121" s="12" t="s">
        <v>31</v>
      </c>
      <c r="J121" s="17"/>
    </row>
    <row r="122" spans="3:12" x14ac:dyDescent="0.35">
      <c r="C122" s="12">
        <v>119</v>
      </c>
      <c r="D122" s="12" t="s">
        <v>6</v>
      </c>
      <c r="E122" s="12" t="str">
        <f>IFERROR(VLOOKUP(Sales!D122,Pricing!$C$3:$F$8,2,0),"Service code not found")</f>
        <v>G1</v>
      </c>
      <c r="F122" s="12" t="str">
        <v>CGST Act , 2017</v>
      </c>
      <c r="G122" s="16">
        <v>18000</v>
      </c>
      <c r="H122" s="14">
        <v>44382</v>
      </c>
      <c r="I122" s="12" t="s">
        <v>28</v>
      </c>
      <c r="J122" s="17"/>
    </row>
    <row r="123" spans="3:12" x14ac:dyDescent="0.35">
      <c r="C123" s="12">
        <v>120</v>
      </c>
      <c r="D123" s="12" t="s">
        <v>35</v>
      </c>
      <c r="E123" s="12" t="str">
        <f>IFERROR(VLOOKUP(Sales!D123,Pricing!$C$3:$F$8,2,0),"Service code not found")</f>
        <v>I2</v>
      </c>
      <c r="F123" s="12" t="str">
        <v>Income Tax Act, 1961</v>
      </c>
      <c r="G123" s="16">
        <v>19000</v>
      </c>
      <c r="H123" s="14">
        <v>44384</v>
      </c>
      <c r="I123" s="12" t="s">
        <v>30</v>
      </c>
      <c r="J123" s="17"/>
    </row>
    <row r="124" spans="3:12" x14ac:dyDescent="0.35">
      <c r="C124" s="12">
        <v>121</v>
      </c>
      <c r="D124" s="12" t="s">
        <v>36</v>
      </c>
      <c r="E124" s="12" t="str">
        <f>IFERROR(VLOOKUP(Sales!D124,Pricing!$C$3:$F$8,2,0),"Service code not found")</f>
        <v>C1</v>
      </c>
      <c r="F124" s="12" t="str">
        <v>Companies Act, 2013</v>
      </c>
      <c r="G124" s="16">
        <v>20000</v>
      </c>
      <c r="H124" s="14">
        <v>44388</v>
      </c>
      <c r="I124" s="12" t="s">
        <v>27</v>
      </c>
      <c r="J124" s="17"/>
    </row>
    <row r="125" spans="3:12" x14ac:dyDescent="0.35">
      <c r="C125" s="12">
        <v>122</v>
      </c>
      <c r="D125" s="12" t="s">
        <v>35</v>
      </c>
      <c r="E125" s="12" t="str">
        <f>IFERROR(VLOOKUP(Sales!D125,Pricing!$C$3:$F$8,2,0),"Service code not found")</f>
        <v>I2</v>
      </c>
      <c r="F125" s="12" t="str">
        <v>Income Tax Act, 1961</v>
      </c>
      <c r="G125" s="16">
        <v>20000</v>
      </c>
      <c r="H125" s="14">
        <v>44390</v>
      </c>
      <c r="I125" s="12" t="s">
        <v>27</v>
      </c>
      <c r="J125" s="17"/>
    </row>
    <row r="126" spans="3:12" x14ac:dyDescent="0.35">
      <c r="C126" s="12">
        <v>123</v>
      </c>
      <c r="D126" s="12" t="s">
        <v>35</v>
      </c>
      <c r="E126" s="12" t="str">
        <f>IFERROR(VLOOKUP(Sales!D126,Pricing!$C$3:$F$8,2,0),"Service code not found")</f>
        <v>I2</v>
      </c>
      <c r="F126" s="12" t="str">
        <v>Income Tax Act, 1961</v>
      </c>
      <c r="G126" s="16">
        <v>15000</v>
      </c>
      <c r="H126" s="14">
        <v>44397</v>
      </c>
      <c r="I126" s="12" t="s">
        <v>27</v>
      </c>
      <c r="J126" s="17"/>
    </row>
    <row r="127" spans="3:12" x14ac:dyDescent="0.35">
      <c r="C127" s="12">
        <v>124</v>
      </c>
      <c r="D127" s="12" t="s">
        <v>35</v>
      </c>
      <c r="E127" s="12" t="str">
        <f>IFERROR(VLOOKUP(Sales!D127,Pricing!$C$3:$F$8,2,0),"Service code not found")</f>
        <v>I2</v>
      </c>
      <c r="F127" s="12" t="str">
        <v>Income Tax Act, 1961</v>
      </c>
      <c r="G127" s="16">
        <v>27000</v>
      </c>
      <c r="H127" s="14">
        <v>44397</v>
      </c>
      <c r="I127" s="12" t="s">
        <v>30</v>
      </c>
      <c r="J127" s="17"/>
    </row>
    <row r="128" spans="3:12" x14ac:dyDescent="0.35">
      <c r="C128" s="12">
        <v>125</v>
      </c>
      <c r="D128" s="12" t="s">
        <v>5</v>
      </c>
      <c r="E128" s="12" t="str">
        <f>IFERROR(VLOOKUP(Sales!D128,Pricing!$C$3:$F$8,2,0),"Service code not found")</f>
        <v>I1</v>
      </c>
      <c r="F128" s="12" t="str">
        <v>Income Tax Act, 1961</v>
      </c>
      <c r="G128" s="16">
        <v>11000</v>
      </c>
      <c r="H128" s="14">
        <v>44397</v>
      </c>
      <c r="I128" s="12" t="s">
        <v>29</v>
      </c>
      <c r="J128" s="17"/>
      <c r="K128" s="34" t="s">
        <v>65</v>
      </c>
      <c r="L128" s="34" t="s">
        <v>66</v>
      </c>
    </row>
    <row r="129" spans="3:212" x14ac:dyDescent="0.35">
      <c r="C129" s="12">
        <v>126</v>
      </c>
      <c r="D129" s="12" t="s">
        <v>36</v>
      </c>
      <c r="E129" s="12" t="str">
        <f>IFERROR(VLOOKUP(Sales!D129,Pricing!$C$3:$F$8,2,0),"Service code not found")</f>
        <v>C1</v>
      </c>
      <c r="F129" s="12" t="str">
        <v>Companies Act, 2013</v>
      </c>
      <c r="G129" s="16">
        <v>21000</v>
      </c>
      <c r="H129" s="14">
        <v>44397</v>
      </c>
      <c r="I129" s="12" t="s">
        <v>27</v>
      </c>
      <c r="J129" s="17"/>
      <c r="K129" s="34" t="s">
        <v>68</v>
      </c>
      <c r="L129">
        <v>1</v>
      </c>
      <c r="M129">
        <v>2</v>
      </c>
      <c r="N129">
        <v>3</v>
      </c>
      <c r="O129">
        <v>4</v>
      </c>
      <c r="P129">
        <v>5</v>
      </c>
      <c r="Q129">
        <v>6</v>
      </c>
      <c r="R129">
        <v>7</v>
      </c>
      <c r="S129">
        <v>8</v>
      </c>
      <c r="T129">
        <v>9</v>
      </c>
      <c r="U129">
        <v>10</v>
      </c>
      <c r="V129">
        <v>11</v>
      </c>
      <c r="W129">
        <v>12</v>
      </c>
      <c r="X129">
        <v>13</v>
      </c>
      <c r="Y129">
        <v>14</v>
      </c>
      <c r="Z129">
        <v>15</v>
      </c>
      <c r="AA129">
        <v>16</v>
      </c>
      <c r="AB129">
        <v>17</v>
      </c>
      <c r="AC129">
        <v>18</v>
      </c>
      <c r="AD129">
        <v>19</v>
      </c>
      <c r="AE129">
        <v>20</v>
      </c>
      <c r="AF129">
        <v>21</v>
      </c>
      <c r="AG129">
        <v>22</v>
      </c>
      <c r="AH129">
        <v>23</v>
      </c>
      <c r="AI129">
        <v>24</v>
      </c>
      <c r="AJ129">
        <v>25</v>
      </c>
      <c r="AK129">
        <v>26</v>
      </c>
      <c r="AL129">
        <v>27</v>
      </c>
      <c r="AM129">
        <v>28</v>
      </c>
      <c r="AN129">
        <v>29</v>
      </c>
      <c r="AO129">
        <v>30</v>
      </c>
      <c r="AP129">
        <v>31</v>
      </c>
      <c r="AQ129">
        <v>32</v>
      </c>
      <c r="AR129">
        <v>33</v>
      </c>
      <c r="AS129">
        <v>34</v>
      </c>
      <c r="AT129">
        <v>35</v>
      </c>
      <c r="AU129">
        <v>36</v>
      </c>
      <c r="AV129">
        <v>37</v>
      </c>
      <c r="AW129">
        <v>38</v>
      </c>
      <c r="AX129">
        <v>39</v>
      </c>
      <c r="AY129">
        <v>40</v>
      </c>
      <c r="AZ129">
        <v>41</v>
      </c>
      <c r="BA129">
        <v>42</v>
      </c>
      <c r="BB129">
        <v>43</v>
      </c>
      <c r="BC129">
        <v>44</v>
      </c>
      <c r="BD129">
        <v>45</v>
      </c>
      <c r="BE129">
        <v>46</v>
      </c>
      <c r="BF129">
        <v>47</v>
      </c>
      <c r="BG129">
        <v>48</v>
      </c>
      <c r="BH129">
        <v>49</v>
      </c>
      <c r="BI129">
        <v>50</v>
      </c>
      <c r="BJ129">
        <v>51</v>
      </c>
      <c r="BK129">
        <v>52</v>
      </c>
      <c r="BL129">
        <v>53</v>
      </c>
      <c r="BM129">
        <v>54</v>
      </c>
      <c r="BN129">
        <v>55</v>
      </c>
      <c r="BO129">
        <v>56</v>
      </c>
      <c r="BP129">
        <v>57</v>
      </c>
      <c r="BQ129">
        <v>58</v>
      </c>
      <c r="BR129">
        <v>59</v>
      </c>
      <c r="BS129">
        <v>60</v>
      </c>
      <c r="BT129">
        <v>61</v>
      </c>
      <c r="BU129">
        <v>62</v>
      </c>
      <c r="BV129">
        <v>63</v>
      </c>
      <c r="BW129">
        <v>64</v>
      </c>
      <c r="BX129">
        <v>65</v>
      </c>
      <c r="BY129">
        <v>66</v>
      </c>
      <c r="BZ129">
        <v>67</v>
      </c>
      <c r="CA129">
        <v>68</v>
      </c>
      <c r="CB129">
        <v>69</v>
      </c>
      <c r="CC129">
        <v>70</v>
      </c>
      <c r="CD129">
        <v>71</v>
      </c>
      <c r="CE129">
        <v>72</v>
      </c>
      <c r="CF129">
        <v>73</v>
      </c>
      <c r="CG129">
        <v>74</v>
      </c>
      <c r="CH129">
        <v>75</v>
      </c>
      <c r="CI129">
        <v>76</v>
      </c>
      <c r="CJ129">
        <v>77</v>
      </c>
      <c r="CK129">
        <v>78</v>
      </c>
      <c r="CL129">
        <v>79</v>
      </c>
      <c r="CM129">
        <v>80</v>
      </c>
      <c r="CN129">
        <v>81</v>
      </c>
      <c r="CO129">
        <v>82</v>
      </c>
      <c r="CP129">
        <v>83</v>
      </c>
      <c r="CQ129">
        <v>84</v>
      </c>
      <c r="CR129">
        <v>85</v>
      </c>
      <c r="CS129">
        <v>86</v>
      </c>
      <c r="CT129">
        <v>87</v>
      </c>
      <c r="CU129">
        <v>88</v>
      </c>
      <c r="CV129">
        <v>89</v>
      </c>
      <c r="CW129">
        <v>90</v>
      </c>
      <c r="CX129">
        <v>91</v>
      </c>
      <c r="CY129">
        <v>92</v>
      </c>
      <c r="CZ129">
        <v>93</v>
      </c>
      <c r="DA129">
        <v>94</v>
      </c>
      <c r="DB129">
        <v>95</v>
      </c>
      <c r="DC129">
        <v>96</v>
      </c>
      <c r="DD129">
        <v>97</v>
      </c>
      <c r="DE129">
        <v>98</v>
      </c>
      <c r="DF129">
        <v>99</v>
      </c>
      <c r="DG129">
        <v>100</v>
      </c>
      <c r="DH129">
        <v>101</v>
      </c>
      <c r="DI129">
        <v>102</v>
      </c>
      <c r="DJ129">
        <v>103</v>
      </c>
      <c r="DK129">
        <v>104</v>
      </c>
      <c r="DL129">
        <v>105</v>
      </c>
      <c r="DM129">
        <v>106</v>
      </c>
      <c r="DN129">
        <v>107</v>
      </c>
      <c r="DO129">
        <v>108</v>
      </c>
      <c r="DP129">
        <v>109</v>
      </c>
      <c r="DQ129">
        <v>110</v>
      </c>
      <c r="DR129">
        <v>111</v>
      </c>
      <c r="DS129">
        <v>112</v>
      </c>
      <c r="DT129">
        <v>113</v>
      </c>
      <c r="DU129">
        <v>114</v>
      </c>
      <c r="DV129">
        <v>115</v>
      </c>
      <c r="DW129">
        <v>116</v>
      </c>
      <c r="DX129">
        <v>117</v>
      </c>
      <c r="DY129">
        <v>118</v>
      </c>
      <c r="DZ129">
        <v>119</v>
      </c>
      <c r="EA129">
        <v>120</v>
      </c>
      <c r="EB129">
        <v>121</v>
      </c>
      <c r="EC129">
        <v>122</v>
      </c>
      <c r="ED129">
        <v>123</v>
      </c>
      <c r="EE129">
        <v>124</v>
      </c>
      <c r="EF129">
        <v>125</v>
      </c>
      <c r="EG129">
        <v>126</v>
      </c>
      <c r="EH129">
        <v>127</v>
      </c>
      <c r="EI129">
        <v>128</v>
      </c>
      <c r="EJ129">
        <v>129</v>
      </c>
      <c r="EK129">
        <v>130</v>
      </c>
      <c r="EL129">
        <v>131</v>
      </c>
      <c r="EM129">
        <v>132</v>
      </c>
      <c r="EN129">
        <v>133</v>
      </c>
      <c r="EO129">
        <v>134</v>
      </c>
      <c r="EP129">
        <v>135</v>
      </c>
      <c r="EQ129">
        <v>136</v>
      </c>
      <c r="ER129">
        <v>137</v>
      </c>
      <c r="ES129">
        <v>138</v>
      </c>
      <c r="ET129">
        <v>139</v>
      </c>
      <c r="EU129">
        <v>140</v>
      </c>
      <c r="EV129">
        <v>141</v>
      </c>
      <c r="EW129">
        <v>142</v>
      </c>
      <c r="EX129">
        <v>143</v>
      </c>
      <c r="EY129">
        <v>144</v>
      </c>
      <c r="EZ129">
        <v>145</v>
      </c>
      <c r="FA129">
        <v>146</v>
      </c>
      <c r="FB129">
        <v>147</v>
      </c>
      <c r="FC129">
        <v>148</v>
      </c>
      <c r="FD129">
        <v>149</v>
      </c>
      <c r="FE129">
        <v>150</v>
      </c>
      <c r="FF129">
        <v>151</v>
      </c>
      <c r="FG129">
        <v>152</v>
      </c>
      <c r="FH129">
        <v>153</v>
      </c>
      <c r="FI129">
        <v>154</v>
      </c>
      <c r="FJ129">
        <v>155</v>
      </c>
      <c r="FK129">
        <v>156</v>
      </c>
      <c r="FL129">
        <v>157</v>
      </c>
      <c r="FM129">
        <v>158</v>
      </c>
      <c r="FN129">
        <v>159</v>
      </c>
      <c r="FO129">
        <v>160</v>
      </c>
      <c r="FP129">
        <v>161</v>
      </c>
      <c r="FQ129">
        <v>162</v>
      </c>
      <c r="FR129">
        <v>163</v>
      </c>
      <c r="FS129">
        <v>164</v>
      </c>
      <c r="FT129">
        <v>165</v>
      </c>
      <c r="FU129">
        <v>166</v>
      </c>
      <c r="FV129">
        <v>167</v>
      </c>
      <c r="FW129">
        <v>168</v>
      </c>
      <c r="FX129">
        <v>169</v>
      </c>
      <c r="FY129">
        <v>170</v>
      </c>
      <c r="FZ129">
        <v>171</v>
      </c>
      <c r="GA129">
        <v>172</v>
      </c>
      <c r="GB129">
        <v>173</v>
      </c>
      <c r="GC129">
        <v>174</v>
      </c>
      <c r="GD129">
        <v>175</v>
      </c>
      <c r="GE129">
        <v>176</v>
      </c>
      <c r="GF129">
        <v>177</v>
      </c>
      <c r="GG129">
        <v>178</v>
      </c>
      <c r="GH129">
        <v>179</v>
      </c>
      <c r="GI129">
        <v>180</v>
      </c>
      <c r="GJ129">
        <v>181</v>
      </c>
      <c r="GK129">
        <v>182</v>
      </c>
      <c r="GL129">
        <v>183</v>
      </c>
      <c r="GM129">
        <v>184</v>
      </c>
      <c r="GN129">
        <v>185</v>
      </c>
      <c r="GO129">
        <v>186</v>
      </c>
      <c r="GP129">
        <v>187</v>
      </c>
      <c r="GQ129">
        <v>188</v>
      </c>
      <c r="GR129">
        <v>189</v>
      </c>
      <c r="GS129">
        <v>190</v>
      </c>
      <c r="GT129">
        <v>191</v>
      </c>
      <c r="GU129">
        <v>192</v>
      </c>
      <c r="GV129">
        <v>193</v>
      </c>
      <c r="GW129">
        <v>194</v>
      </c>
      <c r="GX129">
        <v>195</v>
      </c>
      <c r="GY129">
        <v>196</v>
      </c>
      <c r="GZ129">
        <v>197</v>
      </c>
      <c r="HA129">
        <v>198</v>
      </c>
      <c r="HB129">
        <v>199</v>
      </c>
      <c r="HC129">
        <v>200</v>
      </c>
      <c r="HD129" t="s">
        <v>67</v>
      </c>
    </row>
    <row r="130" spans="3:212" x14ac:dyDescent="0.35">
      <c r="C130" s="12">
        <v>127</v>
      </c>
      <c r="D130" s="12" t="s">
        <v>35</v>
      </c>
      <c r="E130" s="12" t="str">
        <f>IFERROR(VLOOKUP(Sales!D130,Pricing!$C$3:$F$8,2,0),"Service code not found")</f>
        <v>I2</v>
      </c>
      <c r="F130" s="12" t="str">
        <v>Income Tax Act, 1961</v>
      </c>
      <c r="G130" s="16">
        <v>8000</v>
      </c>
      <c r="H130" s="14">
        <v>44399</v>
      </c>
      <c r="I130" s="12" t="s">
        <v>30</v>
      </c>
      <c r="J130" s="17"/>
      <c r="K130" s="35" t="s">
        <v>14</v>
      </c>
      <c r="L130" s="33"/>
      <c r="M130" s="33">
        <v>2</v>
      </c>
      <c r="N130" s="33"/>
      <c r="O130" s="33"/>
      <c r="P130" s="33"/>
      <c r="Q130" s="33"/>
      <c r="R130" s="33">
        <v>7</v>
      </c>
      <c r="S130" s="33"/>
      <c r="T130" s="33"/>
      <c r="U130" s="33"/>
      <c r="V130" s="33"/>
      <c r="W130" s="33">
        <v>12</v>
      </c>
      <c r="X130" s="33"/>
      <c r="Y130" s="33">
        <v>14</v>
      </c>
      <c r="Z130" s="33"/>
      <c r="AA130" s="33"/>
      <c r="AB130" s="33"/>
      <c r="AC130" s="33"/>
      <c r="AD130" s="33">
        <v>19</v>
      </c>
      <c r="AE130" s="33"/>
      <c r="AF130" s="33"/>
      <c r="AG130" s="33"/>
      <c r="AH130" s="33"/>
      <c r="AI130" s="33"/>
      <c r="AJ130" s="33"/>
      <c r="AK130" s="33"/>
      <c r="AL130" s="33"/>
      <c r="AM130" s="33"/>
      <c r="AN130" s="33"/>
      <c r="AO130" s="33"/>
      <c r="AP130" s="33"/>
      <c r="AQ130" s="33"/>
      <c r="AR130" s="33"/>
      <c r="AS130" s="33">
        <v>34</v>
      </c>
      <c r="AT130" s="33"/>
      <c r="AU130" s="33"/>
      <c r="AV130" s="33"/>
      <c r="AW130" s="33"/>
      <c r="AX130" s="33"/>
      <c r="AY130" s="33"/>
      <c r="AZ130" s="33"/>
      <c r="BA130" s="33">
        <v>42</v>
      </c>
      <c r="BB130" s="33"/>
      <c r="BC130" s="33"/>
      <c r="BD130" s="33"/>
      <c r="BE130" s="33"/>
      <c r="BF130" s="33"/>
      <c r="BG130" s="33"/>
      <c r="BH130" s="33"/>
      <c r="BI130" s="33"/>
      <c r="BJ130" s="33"/>
      <c r="BK130" s="33"/>
      <c r="BL130" s="33"/>
      <c r="BM130" s="33"/>
      <c r="BN130" s="33"/>
      <c r="BO130" s="33"/>
      <c r="BP130" s="33"/>
      <c r="BQ130" s="33">
        <v>58</v>
      </c>
      <c r="BR130" s="33"/>
      <c r="BS130" s="33"/>
      <c r="BT130" s="33"/>
      <c r="BU130" s="33">
        <v>62</v>
      </c>
      <c r="BV130" s="33"/>
      <c r="BW130" s="33"/>
      <c r="BX130" s="33"/>
      <c r="BY130" s="33"/>
      <c r="BZ130" s="33"/>
      <c r="CA130" s="33"/>
      <c r="CB130" s="33"/>
      <c r="CC130" s="33"/>
      <c r="CD130" s="33"/>
      <c r="CE130" s="33"/>
      <c r="CF130" s="33"/>
      <c r="CG130" s="33"/>
      <c r="CH130" s="33"/>
      <c r="CI130" s="33"/>
      <c r="CJ130" s="33"/>
      <c r="CK130" s="33"/>
      <c r="CL130" s="33"/>
      <c r="CM130" s="33"/>
      <c r="CN130" s="33"/>
      <c r="CO130" s="33"/>
      <c r="CP130" s="33"/>
      <c r="CQ130" s="33"/>
      <c r="CR130" s="33"/>
      <c r="CS130" s="33">
        <v>86</v>
      </c>
      <c r="CT130" s="33"/>
      <c r="CU130" s="33"/>
      <c r="CV130" s="33"/>
      <c r="CW130" s="33"/>
      <c r="CX130" s="33"/>
      <c r="CY130" s="33">
        <v>92</v>
      </c>
      <c r="CZ130" s="33"/>
      <c r="DA130" s="33"/>
      <c r="DB130" s="33"/>
      <c r="DC130" s="33"/>
      <c r="DD130" s="33"/>
      <c r="DE130" s="33"/>
      <c r="DF130" s="33">
        <v>99</v>
      </c>
      <c r="DG130" s="33"/>
      <c r="DH130" s="33"/>
      <c r="DI130" s="33"/>
      <c r="DJ130" s="33"/>
      <c r="DK130" s="33"/>
      <c r="DL130" s="33"/>
      <c r="DM130" s="33">
        <v>106</v>
      </c>
      <c r="DN130" s="33"/>
      <c r="DO130" s="33"/>
      <c r="DP130" s="33"/>
      <c r="DQ130" s="33">
        <v>110</v>
      </c>
      <c r="DR130" s="33"/>
      <c r="DS130" s="33">
        <v>112</v>
      </c>
      <c r="DT130" s="33">
        <v>113</v>
      </c>
      <c r="DU130" s="33"/>
      <c r="DV130" s="33"/>
      <c r="DW130" s="33"/>
      <c r="DX130" s="33"/>
      <c r="DY130" s="33"/>
      <c r="DZ130" s="33"/>
      <c r="EA130" s="33"/>
      <c r="EB130" s="33">
        <v>121</v>
      </c>
      <c r="EC130" s="33"/>
      <c r="ED130" s="33"/>
      <c r="EE130" s="33"/>
      <c r="EF130" s="33"/>
      <c r="EG130" s="33">
        <v>126</v>
      </c>
      <c r="EH130" s="33"/>
      <c r="EI130" s="33"/>
      <c r="EJ130" s="33">
        <v>129</v>
      </c>
      <c r="EK130" s="33"/>
      <c r="EL130" s="33"/>
      <c r="EM130" s="33"/>
      <c r="EN130" s="33"/>
      <c r="EO130" s="33"/>
      <c r="EP130" s="33"/>
      <c r="EQ130" s="33">
        <v>136</v>
      </c>
      <c r="ER130" s="33"/>
      <c r="ES130" s="33">
        <v>138</v>
      </c>
      <c r="ET130" s="33"/>
      <c r="EU130" s="33"/>
      <c r="EV130" s="33"/>
      <c r="EW130" s="33"/>
      <c r="EX130" s="33">
        <v>143</v>
      </c>
      <c r="EY130" s="33"/>
      <c r="EZ130" s="33"/>
      <c r="FA130" s="33"/>
      <c r="FB130" s="33"/>
      <c r="FC130" s="33"/>
      <c r="FD130" s="33"/>
      <c r="FE130" s="33"/>
      <c r="FF130" s="33"/>
      <c r="FG130" s="33"/>
      <c r="FH130" s="33"/>
      <c r="FI130" s="33">
        <v>154</v>
      </c>
      <c r="FJ130" s="33">
        <v>155</v>
      </c>
      <c r="FK130" s="33"/>
      <c r="FL130" s="33"/>
      <c r="FM130" s="33"/>
      <c r="FN130" s="33"/>
      <c r="FO130" s="33">
        <v>160</v>
      </c>
      <c r="FP130" s="33"/>
      <c r="FQ130" s="33"/>
      <c r="FR130" s="33">
        <v>163</v>
      </c>
      <c r="FS130" s="33"/>
      <c r="FT130" s="33"/>
      <c r="FU130" s="33"/>
      <c r="FV130" s="33"/>
      <c r="FW130" s="33"/>
      <c r="FX130" s="33"/>
      <c r="FY130" s="33"/>
      <c r="FZ130" s="33"/>
      <c r="GA130" s="33"/>
      <c r="GB130" s="33"/>
      <c r="GC130" s="33"/>
      <c r="GD130" s="33"/>
      <c r="GE130" s="33"/>
      <c r="GF130" s="33"/>
      <c r="GG130" s="33"/>
      <c r="GH130" s="33"/>
      <c r="GI130" s="33"/>
      <c r="GJ130" s="33"/>
      <c r="GK130" s="33"/>
      <c r="GL130" s="33"/>
      <c r="GM130" s="33"/>
      <c r="GN130" s="33"/>
      <c r="GO130" s="33">
        <v>186</v>
      </c>
      <c r="GP130" s="33"/>
      <c r="GQ130" s="33"/>
      <c r="GR130" s="33"/>
      <c r="GS130" s="33"/>
      <c r="GT130" s="33"/>
      <c r="GU130" s="33"/>
      <c r="GV130" s="33"/>
      <c r="GW130" s="33"/>
      <c r="GX130" s="33"/>
      <c r="GY130" s="33"/>
      <c r="GZ130" s="33"/>
      <c r="HA130" s="33"/>
      <c r="HB130" s="33"/>
      <c r="HC130" s="33"/>
      <c r="HD130" s="33">
        <v>2579</v>
      </c>
    </row>
    <row r="131" spans="3:212" x14ac:dyDescent="0.35">
      <c r="C131" s="12">
        <v>128</v>
      </c>
      <c r="D131" s="12" t="s">
        <v>6</v>
      </c>
      <c r="E131" s="12" t="str">
        <f>IFERROR(VLOOKUP(Sales!D131,Pricing!$C$3:$F$8,2,0),"Service code not found")</f>
        <v>G1</v>
      </c>
      <c r="F131" s="12" t="str">
        <v>CGST Act , 2017</v>
      </c>
      <c r="G131" s="16">
        <v>17000</v>
      </c>
      <c r="H131" s="14">
        <v>44400</v>
      </c>
      <c r="I131" s="12" t="s">
        <v>27</v>
      </c>
      <c r="J131" s="17"/>
      <c r="K131" s="35" t="s">
        <v>11</v>
      </c>
      <c r="L131" s="33"/>
      <c r="M131" s="33"/>
      <c r="N131" s="33">
        <v>3</v>
      </c>
      <c r="O131" s="33">
        <v>4</v>
      </c>
      <c r="P131" s="33"/>
      <c r="Q131" s="33"/>
      <c r="R131" s="33"/>
      <c r="S131" s="33">
        <v>8</v>
      </c>
      <c r="T131" s="33"/>
      <c r="U131" s="33"/>
      <c r="V131" s="33">
        <v>11</v>
      </c>
      <c r="W131" s="33"/>
      <c r="X131" s="33"/>
      <c r="Y131" s="33"/>
      <c r="Z131" s="33"/>
      <c r="AA131" s="33">
        <v>16</v>
      </c>
      <c r="AB131" s="33">
        <v>17</v>
      </c>
      <c r="AC131" s="33">
        <v>18</v>
      </c>
      <c r="AD131" s="33"/>
      <c r="AE131" s="33"/>
      <c r="AF131" s="33"/>
      <c r="AG131" s="33">
        <v>22</v>
      </c>
      <c r="AH131" s="33">
        <v>23</v>
      </c>
      <c r="AI131" s="33">
        <v>24</v>
      </c>
      <c r="AJ131" s="33"/>
      <c r="AK131" s="33"/>
      <c r="AL131" s="33"/>
      <c r="AM131" s="33"/>
      <c r="AN131" s="33"/>
      <c r="AO131" s="33"/>
      <c r="AP131" s="33"/>
      <c r="AQ131" s="33"/>
      <c r="AR131" s="33"/>
      <c r="AS131" s="33"/>
      <c r="AT131" s="33"/>
      <c r="AU131" s="33"/>
      <c r="AV131" s="33"/>
      <c r="AW131" s="33"/>
      <c r="AX131" s="33">
        <v>39</v>
      </c>
      <c r="AY131" s="33">
        <v>40</v>
      </c>
      <c r="AZ131" s="33"/>
      <c r="BA131" s="33"/>
      <c r="BB131" s="33">
        <v>43</v>
      </c>
      <c r="BC131" s="33">
        <v>44</v>
      </c>
      <c r="BD131" s="33"/>
      <c r="BE131" s="33"/>
      <c r="BF131" s="33"/>
      <c r="BG131" s="33"/>
      <c r="BH131" s="33">
        <v>49</v>
      </c>
      <c r="BI131" s="33"/>
      <c r="BJ131" s="33">
        <v>51</v>
      </c>
      <c r="BK131" s="33"/>
      <c r="BL131" s="33"/>
      <c r="BM131" s="33"/>
      <c r="BN131" s="33"/>
      <c r="BO131" s="33">
        <v>56</v>
      </c>
      <c r="BP131" s="33"/>
      <c r="BQ131" s="33"/>
      <c r="BR131" s="33">
        <v>59</v>
      </c>
      <c r="BS131" s="33"/>
      <c r="BT131" s="33"/>
      <c r="BU131" s="33"/>
      <c r="BV131" s="33">
        <v>63</v>
      </c>
      <c r="BW131" s="33"/>
      <c r="BX131" s="33">
        <v>65</v>
      </c>
      <c r="BY131" s="33">
        <v>66</v>
      </c>
      <c r="BZ131" s="33">
        <v>67</v>
      </c>
      <c r="CA131" s="33"/>
      <c r="CB131" s="33">
        <v>69</v>
      </c>
      <c r="CC131" s="33"/>
      <c r="CD131" s="33"/>
      <c r="CE131" s="33">
        <v>72</v>
      </c>
      <c r="CF131" s="33"/>
      <c r="CG131" s="33">
        <v>74</v>
      </c>
      <c r="CH131" s="33"/>
      <c r="CI131" s="33">
        <v>76</v>
      </c>
      <c r="CJ131" s="33"/>
      <c r="CK131" s="33">
        <v>78</v>
      </c>
      <c r="CL131" s="33"/>
      <c r="CM131" s="33"/>
      <c r="CN131" s="33">
        <v>81</v>
      </c>
      <c r="CO131" s="33">
        <v>82</v>
      </c>
      <c r="CP131" s="33"/>
      <c r="CQ131" s="33">
        <v>84</v>
      </c>
      <c r="CR131" s="33">
        <v>85</v>
      </c>
      <c r="CS131" s="33"/>
      <c r="CT131" s="33"/>
      <c r="CU131" s="33"/>
      <c r="CV131" s="33"/>
      <c r="CW131" s="33"/>
      <c r="CX131" s="33"/>
      <c r="CY131" s="33"/>
      <c r="CZ131" s="33">
        <v>93</v>
      </c>
      <c r="DA131" s="33">
        <v>94</v>
      </c>
      <c r="DB131" s="33"/>
      <c r="DC131" s="33"/>
      <c r="DD131" s="33"/>
      <c r="DE131" s="33"/>
      <c r="DF131" s="33"/>
      <c r="DG131" s="33">
        <v>100</v>
      </c>
      <c r="DH131" s="33"/>
      <c r="DI131" s="33"/>
      <c r="DJ131" s="33"/>
      <c r="DK131" s="33"/>
      <c r="DL131" s="33"/>
      <c r="DM131" s="33"/>
      <c r="DN131" s="33">
        <v>107</v>
      </c>
      <c r="DO131" s="33"/>
      <c r="DP131" s="33"/>
      <c r="DQ131" s="33"/>
      <c r="DR131" s="33">
        <v>111</v>
      </c>
      <c r="DS131" s="33"/>
      <c r="DT131" s="33"/>
      <c r="DU131" s="33">
        <v>114</v>
      </c>
      <c r="DV131" s="33">
        <v>115</v>
      </c>
      <c r="DW131" s="33"/>
      <c r="DX131" s="33"/>
      <c r="DY131" s="33">
        <v>118</v>
      </c>
      <c r="DZ131" s="33">
        <v>119</v>
      </c>
      <c r="EA131" s="33"/>
      <c r="EB131" s="33"/>
      <c r="EC131" s="33"/>
      <c r="ED131" s="33"/>
      <c r="EE131" s="33"/>
      <c r="EF131" s="33"/>
      <c r="EG131" s="33"/>
      <c r="EH131" s="33"/>
      <c r="EI131" s="33">
        <v>128</v>
      </c>
      <c r="EJ131" s="33"/>
      <c r="EK131" s="33"/>
      <c r="EL131" s="33"/>
      <c r="EM131" s="33">
        <v>132</v>
      </c>
      <c r="EN131" s="33">
        <v>133</v>
      </c>
      <c r="EO131" s="33"/>
      <c r="EP131" s="33">
        <v>135</v>
      </c>
      <c r="EQ131" s="33"/>
      <c r="ER131" s="33"/>
      <c r="ES131" s="33"/>
      <c r="ET131" s="33">
        <v>139</v>
      </c>
      <c r="EU131" s="33"/>
      <c r="EV131" s="33"/>
      <c r="EW131" s="33"/>
      <c r="EX131" s="33"/>
      <c r="EY131" s="33"/>
      <c r="EZ131" s="33"/>
      <c r="FA131" s="33"/>
      <c r="FB131" s="33"/>
      <c r="FC131" s="33">
        <v>148</v>
      </c>
      <c r="FD131" s="33">
        <v>149</v>
      </c>
      <c r="FE131" s="33">
        <v>150</v>
      </c>
      <c r="FF131" s="33">
        <v>151</v>
      </c>
      <c r="FG131" s="33">
        <v>152</v>
      </c>
      <c r="FH131" s="33">
        <v>153</v>
      </c>
      <c r="FI131" s="33"/>
      <c r="FJ131" s="33"/>
      <c r="FK131" s="33"/>
      <c r="FL131" s="33">
        <v>157</v>
      </c>
      <c r="FM131" s="33">
        <v>158</v>
      </c>
      <c r="FN131" s="33"/>
      <c r="FO131" s="33"/>
      <c r="FP131" s="33">
        <v>161</v>
      </c>
      <c r="FQ131" s="33"/>
      <c r="FR131" s="33"/>
      <c r="FS131" s="33"/>
      <c r="FT131" s="33"/>
      <c r="FU131" s="33">
        <v>166</v>
      </c>
      <c r="FV131" s="33"/>
      <c r="FW131" s="33">
        <v>168</v>
      </c>
      <c r="FX131" s="33"/>
      <c r="FY131" s="33">
        <v>170</v>
      </c>
      <c r="FZ131" s="33"/>
      <c r="GA131" s="33"/>
      <c r="GB131" s="33"/>
      <c r="GC131" s="33">
        <v>174</v>
      </c>
      <c r="GD131" s="33">
        <v>175</v>
      </c>
      <c r="GE131" s="33">
        <v>176</v>
      </c>
      <c r="GF131" s="33">
        <v>177</v>
      </c>
      <c r="GG131" s="33"/>
      <c r="GH131" s="33"/>
      <c r="GI131" s="33">
        <v>180</v>
      </c>
      <c r="GJ131" s="33"/>
      <c r="GK131" s="33"/>
      <c r="GL131" s="33"/>
      <c r="GM131" s="33">
        <v>184</v>
      </c>
      <c r="GN131" s="33"/>
      <c r="GO131" s="33"/>
      <c r="GP131" s="33"/>
      <c r="GQ131" s="33"/>
      <c r="GR131" s="33">
        <v>189</v>
      </c>
      <c r="GS131" s="33"/>
      <c r="GT131" s="33">
        <v>191</v>
      </c>
      <c r="GU131" s="33"/>
      <c r="GV131" s="33"/>
      <c r="GW131" s="33"/>
      <c r="GX131" s="33"/>
      <c r="GY131" s="33">
        <v>196</v>
      </c>
      <c r="GZ131" s="33">
        <v>197</v>
      </c>
      <c r="HA131" s="33">
        <v>198</v>
      </c>
      <c r="HB131" s="33">
        <v>199</v>
      </c>
      <c r="HC131" s="33">
        <v>200</v>
      </c>
      <c r="HD131" s="33">
        <v>7446</v>
      </c>
    </row>
    <row r="132" spans="3:212" x14ac:dyDescent="0.35">
      <c r="C132" s="12">
        <v>129</v>
      </c>
      <c r="D132" s="12" t="s">
        <v>36</v>
      </c>
      <c r="E132" s="12" t="str">
        <f>IFERROR(VLOOKUP(Sales!D132,Pricing!$C$3:$F$8,2,0),"Service code not found")</f>
        <v>C1</v>
      </c>
      <c r="F132" s="12" t="str">
        <v>Companies Act, 2013</v>
      </c>
      <c r="G132" s="16">
        <v>16000</v>
      </c>
      <c r="H132" s="14">
        <v>44402</v>
      </c>
      <c r="I132" s="12" t="s">
        <v>26</v>
      </c>
      <c r="J132" s="17"/>
      <c r="K132" s="35" t="s">
        <v>13</v>
      </c>
      <c r="L132" s="33">
        <v>1</v>
      </c>
      <c r="M132" s="33"/>
      <c r="N132" s="33"/>
      <c r="O132" s="33"/>
      <c r="P132" s="33"/>
      <c r="Q132" s="33"/>
      <c r="R132" s="33"/>
      <c r="S132" s="33"/>
      <c r="T132" s="33"/>
      <c r="U132" s="33"/>
      <c r="V132" s="33"/>
      <c r="W132" s="33"/>
      <c r="X132" s="33">
        <v>13</v>
      </c>
      <c r="Y132" s="33"/>
      <c r="Z132" s="33"/>
      <c r="AA132" s="33"/>
      <c r="AB132" s="33"/>
      <c r="AC132" s="33"/>
      <c r="AD132" s="33"/>
      <c r="AE132" s="33"/>
      <c r="AF132" s="33"/>
      <c r="AG132" s="33"/>
      <c r="AH132" s="33"/>
      <c r="AI132" s="33"/>
      <c r="AJ132" s="33"/>
      <c r="AK132" s="33">
        <v>26</v>
      </c>
      <c r="AL132" s="33"/>
      <c r="AM132" s="33"/>
      <c r="AN132" s="33"/>
      <c r="AO132" s="33"/>
      <c r="AP132" s="33"/>
      <c r="AQ132" s="33"/>
      <c r="AR132" s="33"/>
      <c r="AS132" s="33"/>
      <c r="AT132" s="33"/>
      <c r="AU132" s="33"/>
      <c r="AV132" s="33"/>
      <c r="AW132" s="33">
        <v>38</v>
      </c>
      <c r="AX132" s="33"/>
      <c r="AY132" s="33"/>
      <c r="AZ132" s="33">
        <v>41</v>
      </c>
      <c r="BA132" s="33"/>
      <c r="BB132" s="33"/>
      <c r="BC132" s="33"/>
      <c r="BD132" s="33"/>
      <c r="BE132" s="33"/>
      <c r="BF132" s="33"/>
      <c r="BG132" s="33"/>
      <c r="BH132" s="33"/>
      <c r="BI132" s="33">
        <v>50</v>
      </c>
      <c r="BJ132" s="33"/>
      <c r="BK132" s="33"/>
      <c r="BL132" s="33"/>
      <c r="BM132" s="33"/>
      <c r="BN132" s="33">
        <v>55</v>
      </c>
      <c r="BO132" s="33"/>
      <c r="BP132" s="33">
        <v>57</v>
      </c>
      <c r="BQ132" s="33"/>
      <c r="BR132" s="33"/>
      <c r="BS132" s="33"/>
      <c r="BT132" s="33"/>
      <c r="BU132" s="33"/>
      <c r="BV132" s="33"/>
      <c r="BW132" s="33"/>
      <c r="BX132" s="33"/>
      <c r="BY132" s="33"/>
      <c r="BZ132" s="33"/>
      <c r="CA132" s="33">
        <v>68</v>
      </c>
      <c r="CB132" s="33"/>
      <c r="CC132" s="33"/>
      <c r="CD132" s="33"/>
      <c r="CE132" s="33"/>
      <c r="CF132" s="33"/>
      <c r="CG132" s="33"/>
      <c r="CH132" s="33"/>
      <c r="CI132" s="33"/>
      <c r="CJ132" s="33"/>
      <c r="CK132" s="33"/>
      <c r="CL132" s="33"/>
      <c r="CM132" s="33">
        <v>80</v>
      </c>
      <c r="CN132" s="33"/>
      <c r="CO132" s="33"/>
      <c r="CP132" s="33">
        <v>83</v>
      </c>
      <c r="CQ132" s="33"/>
      <c r="CR132" s="33"/>
      <c r="CS132" s="33"/>
      <c r="CT132" s="33"/>
      <c r="CU132" s="33">
        <v>88</v>
      </c>
      <c r="CV132" s="33"/>
      <c r="CW132" s="33"/>
      <c r="CX132" s="33"/>
      <c r="CY132" s="33"/>
      <c r="CZ132" s="33"/>
      <c r="DA132" s="33"/>
      <c r="DB132" s="33"/>
      <c r="DC132" s="33"/>
      <c r="DD132" s="33"/>
      <c r="DE132" s="33"/>
      <c r="DF132" s="33"/>
      <c r="DG132" s="33"/>
      <c r="DH132" s="33"/>
      <c r="DI132" s="33"/>
      <c r="DJ132" s="33"/>
      <c r="DK132" s="33">
        <v>104</v>
      </c>
      <c r="DL132" s="33"/>
      <c r="DM132" s="33"/>
      <c r="DN132" s="33"/>
      <c r="DO132" s="33"/>
      <c r="DP132" s="33"/>
      <c r="DQ132" s="33"/>
      <c r="DR132" s="33"/>
      <c r="DS132" s="33"/>
      <c r="DT132" s="33"/>
      <c r="DU132" s="33"/>
      <c r="DV132" s="33"/>
      <c r="DW132" s="33"/>
      <c r="DX132" s="33"/>
      <c r="DY132" s="33"/>
      <c r="DZ132" s="33"/>
      <c r="EA132" s="33"/>
      <c r="EB132" s="33"/>
      <c r="EC132" s="33"/>
      <c r="ED132" s="33"/>
      <c r="EE132" s="33"/>
      <c r="EF132" s="33"/>
      <c r="EG132" s="33"/>
      <c r="EH132" s="33"/>
      <c r="EI132" s="33"/>
      <c r="EJ132" s="33"/>
      <c r="EK132" s="33">
        <v>130</v>
      </c>
      <c r="EL132" s="33"/>
      <c r="EM132" s="33"/>
      <c r="EN132" s="33"/>
      <c r="EO132" s="33"/>
      <c r="EP132" s="33"/>
      <c r="EQ132" s="33"/>
      <c r="ER132" s="33"/>
      <c r="ES132" s="33"/>
      <c r="ET132" s="33"/>
      <c r="EU132" s="33">
        <v>140</v>
      </c>
      <c r="EV132" s="33"/>
      <c r="EW132" s="33"/>
      <c r="EX132" s="33"/>
      <c r="EY132" s="33"/>
      <c r="EZ132" s="33">
        <v>145</v>
      </c>
      <c r="FA132" s="33"/>
      <c r="FB132" s="33"/>
      <c r="FC132" s="33"/>
      <c r="FD132" s="33"/>
      <c r="FE132" s="33"/>
      <c r="FF132" s="33"/>
      <c r="FG132" s="33"/>
      <c r="FH132" s="33"/>
      <c r="FI132" s="33"/>
      <c r="FJ132" s="33"/>
      <c r="FK132" s="33"/>
      <c r="FL132" s="33"/>
      <c r="FM132" s="33"/>
      <c r="FN132" s="33"/>
      <c r="FO132" s="33"/>
      <c r="FP132" s="33"/>
      <c r="FQ132" s="33"/>
      <c r="FR132" s="33"/>
      <c r="FS132" s="33">
        <v>164</v>
      </c>
      <c r="FT132" s="33"/>
      <c r="FU132" s="33"/>
      <c r="FV132" s="33">
        <v>167</v>
      </c>
      <c r="FW132" s="33"/>
      <c r="FX132" s="33">
        <v>169</v>
      </c>
      <c r="FY132" s="33"/>
      <c r="FZ132" s="33">
        <v>171</v>
      </c>
      <c r="GA132" s="33"/>
      <c r="GB132" s="33"/>
      <c r="GC132" s="33"/>
      <c r="GD132" s="33"/>
      <c r="GE132" s="33"/>
      <c r="GF132" s="33"/>
      <c r="GG132" s="33"/>
      <c r="GH132" s="33"/>
      <c r="GI132" s="33"/>
      <c r="GJ132" s="33">
        <v>181</v>
      </c>
      <c r="GK132" s="33"/>
      <c r="GL132" s="33"/>
      <c r="GM132" s="33"/>
      <c r="GN132" s="33">
        <v>185</v>
      </c>
      <c r="GO132" s="33"/>
      <c r="GP132" s="33"/>
      <c r="GQ132" s="33"/>
      <c r="GR132" s="33"/>
      <c r="GS132" s="33"/>
      <c r="GT132" s="33"/>
      <c r="GU132" s="33">
        <v>192</v>
      </c>
      <c r="GV132" s="33">
        <v>193</v>
      </c>
      <c r="GW132" s="33"/>
      <c r="GX132" s="33"/>
      <c r="GY132" s="33"/>
      <c r="GZ132" s="33"/>
      <c r="HA132" s="33"/>
      <c r="HB132" s="33"/>
      <c r="HC132" s="33"/>
      <c r="HD132" s="33">
        <v>2541</v>
      </c>
    </row>
    <row r="133" spans="3:212" x14ac:dyDescent="0.35">
      <c r="C133" s="12">
        <v>130</v>
      </c>
      <c r="D133" s="12" t="s">
        <v>34</v>
      </c>
      <c r="E133" s="12" t="str">
        <f>IFERROR(VLOOKUP(Sales!D133,Pricing!$C$3:$F$8,2,0),"Service code not found")</f>
        <v>G2</v>
      </c>
      <c r="F133" s="12" t="str">
        <v>CGST Act , 2017</v>
      </c>
      <c r="G133" s="16">
        <v>18000</v>
      </c>
      <c r="H133" s="14">
        <v>44405</v>
      </c>
      <c r="I133" s="12" t="s">
        <v>27</v>
      </c>
      <c r="J133" s="17"/>
      <c r="K133" s="35" t="s">
        <v>10</v>
      </c>
      <c r="L133" s="33"/>
      <c r="M133" s="33"/>
      <c r="N133" s="33"/>
      <c r="O133" s="33"/>
      <c r="P133" s="33"/>
      <c r="Q133" s="33"/>
      <c r="R133" s="33"/>
      <c r="S133" s="33"/>
      <c r="T133" s="33">
        <v>9</v>
      </c>
      <c r="U133" s="33">
        <v>10</v>
      </c>
      <c r="V133" s="33"/>
      <c r="W133" s="33"/>
      <c r="X133" s="33"/>
      <c r="Y133" s="33"/>
      <c r="Z133" s="33">
        <v>15</v>
      </c>
      <c r="AA133" s="33"/>
      <c r="AB133" s="33"/>
      <c r="AC133" s="33"/>
      <c r="AD133" s="33"/>
      <c r="AE133" s="33">
        <v>20</v>
      </c>
      <c r="AF133" s="33"/>
      <c r="AG133" s="33"/>
      <c r="AH133" s="33"/>
      <c r="AI133" s="33"/>
      <c r="AJ133" s="33"/>
      <c r="AK133" s="33"/>
      <c r="AL133" s="33">
        <v>27</v>
      </c>
      <c r="AM133" s="33"/>
      <c r="AN133" s="33"/>
      <c r="AO133" s="33">
        <v>30</v>
      </c>
      <c r="AP133" s="33">
        <v>31</v>
      </c>
      <c r="AQ133" s="33">
        <v>32</v>
      </c>
      <c r="AR133" s="33">
        <v>33</v>
      </c>
      <c r="AS133" s="33"/>
      <c r="AT133" s="33">
        <v>35</v>
      </c>
      <c r="AU133" s="33">
        <v>36</v>
      </c>
      <c r="AV133" s="33">
        <v>37</v>
      </c>
      <c r="AW133" s="33"/>
      <c r="AX133" s="33"/>
      <c r="AY133" s="33"/>
      <c r="AZ133" s="33"/>
      <c r="BA133" s="33"/>
      <c r="BB133" s="33"/>
      <c r="BC133" s="33"/>
      <c r="BD133" s="33"/>
      <c r="BE133" s="33">
        <v>46</v>
      </c>
      <c r="BF133" s="33"/>
      <c r="BG133" s="33"/>
      <c r="BH133" s="33"/>
      <c r="BI133" s="33"/>
      <c r="BJ133" s="33"/>
      <c r="BK133" s="33">
        <v>52</v>
      </c>
      <c r="BL133" s="33">
        <v>53</v>
      </c>
      <c r="BM133" s="33">
        <v>54</v>
      </c>
      <c r="BN133" s="33"/>
      <c r="BO133" s="33"/>
      <c r="BP133" s="33"/>
      <c r="BQ133" s="33"/>
      <c r="BR133" s="33"/>
      <c r="BS133" s="33"/>
      <c r="BT133" s="33">
        <v>61</v>
      </c>
      <c r="BU133" s="33"/>
      <c r="BV133" s="33"/>
      <c r="BW133" s="33">
        <v>64</v>
      </c>
      <c r="BX133" s="33"/>
      <c r="BY133" s="33"/>
      <c r="BZ133" s="33"/>
      <c r="CA133" s="33"/>
      <c r="CB133" s="33"/>
      <c r="CC133" s="33">
        <v>70</v>
      </c>
      <c r="CD133" s="33">
        <v>71</v>
      </c>
      <c r="CE133" s="33"/>
      <c r="CF133" s="33"/>
      <c r="CG133" s="33"/>
      <c r="CH133" s="33">
        <v>75</v>
      </c>
      <c r="CI133" s="33"/>
      <c r="CJ133" s="33"/>
      <c r="CK133" s="33"/>
      <c r="CL133" s="33">
        <v>79</v>
      </c>
      <c r="CM133" s="33"/>
      <c r="CN133" s="33"/>
      <c r="CO133" s="33"/>
      <c r="CP133" s="33"/>
      <c r="CQ133" s="33"/>
      <c r="CR133" s="33"/>
      <c r="CS133" s="33"/>
      <c r="CT133" s="33"/>
      <c r="CU133" s="33"/>
      <c r="CV133" s="33">
        <v>89</v>
      </c>
      <c r="CW133" s="33">
        <v>90</v>
      </c>
      <c r="CX133" s="33">
        <v>91</v>
      </c>
      <c r="CY133" s="33"/>
      <c r="CZ133" s="33"/>
      <c r="DA133" s="33"/>
      <c r="DB133" s="33"/>
      <c r="DC133" s="33"/>
      <c r="DD133" s="33"/>
      <c r="DE133" s="33"/>
      <c r="DF133" s="33"/>
      <c r="DG133" s="33"/>
      <c r="DH133" s="33">
        <v>101</v>
      </c>
      <c r="DI133" s="33">
        <v>102</v>
      </c>
      <c r="DJ133" s="33">
        <v>103</v>
      </c>
      <c r="DK133" s="33"/>
      <c r="DL133" s="33">
        <v>105</v>
      </c>
      <c r="DM133" s="33"/>
      <c r="DN133" s="33"/>
      <c r="DO133" s="33">
        <v>108</v>
      </c>
      <c r="DP133" s="33">
        <v>109</v>
      </c>
      <c r="DQ133" s="33"/>
      <c r="DR133" s="33"/>
      <c r="DS133" s="33"/>
      <c r="DT133" s="33"/>
      <c r="DU133" s="33"/>
      <c r="DV133" s="33"/>
      <c r="DW133" s="33"/>
      <c r="DX133" s="33">
        <v>117</v>
      </c>
      <c r="DY133" s="33"/>
      <c r="DZ133" s="33"/>
      <c r="EA133" s="33"/>
      <c r="EB133" s="33"/>
      <c r="EC133" s="33"/>
      <c r="ED133" s="33"/>
      <c r="EE133" s="33"/>
      <c r="EF133" s="33">
        <v>125</v>
      </c>
      <c r="EG133" s="33"/>
      <c r="EH133" s="33"/>
      <c r="EI133" s="33"/>
      <c r="EJ133" s="33"/>
      <c r="EK133" s="33"/>
      <c r="EL133" s="33">
        <v>131</v>
      </c>
      <c r="EM133" s="33"/>
      <c r="EN133" s="33"/>
      <c r="EO133" s="33"/>
      <c r="EP133" s="33"/>
      <c r="EQ133" s="33"/>
      <c r="ER133" s="33"/>
      <c r="ES133" s="33"/>
      <c r="ET133" s="33"/>
      <c r="EU133" s="33"/>
      <c r="EV133" s="33">
        <v>141</v>
      </c>
      <c r="EW133" s="33">
        <v>142</v>
      </c>
      <c r="EX133" s="33"/>
      <c r="EY133" s="33">
        <v>144</v>
      </c>
      <c r="EZ133" s="33"/>
      <c r="FA133" s="33">
        <v>146</v>
      </c>
      <c r="FB133" s="33"/>
      <c r="FC133" s="33"/>
      <c r="FD133" s="33"/>
      <c r="FE133" s="33"/>
      <c r="FF133" s="33"/>
      <c r="FG133" s="33"/>
      <c r="FH133" s="33"/>
      <c r="FI133" s="33"/>
      <c r="FJ133" s="33"/>
      <c r="FK133" s="33">
        <v>156</v>
      </c>
      <c r="FL133" s="33"/>
      <c r="FM133" s="33"/>
      <c r="FN133" s="33"/>
      <c r="FO133" s="33"/>
      <c r="FP133" s="33"/>
      <c r="FQ133" s="33">
        <v>162</v>
      </c>
      <c r="FR133" s="33"/>
      <c r="FS133" s="33"/>
      <c r="FT133" s="33"/>
      <c r="FU133" s="33"/>
      <c r="FV133" s="33"/>
      <c r="FW133" s="33"/>
      <c r="FX133" s="33"/>
      <c r="FY133" s="33"/>
      <c r="FZ133" s="33"/>
      <c r="GA133" s="33">
        <v>172</v>
      </c>
      <c r="GB133" s="33">
        <v>173</v>
      </c>
      <c r="GC133" s="33"/>
      <c r="GD133" s="33"/>
      <c r="GE133" s="33"/>
      <c r="GF133" s="33"/>
      <c r="GG133" s="33"/>
      <c r="GH133" s="33"/>
      <c r="GI133" s="33"/>
      <c r="GJ133" s="33"/>
      <c r="GK133" s="33">
        <v>182</v>
      </c>
      <c r="GL133" s="33">
        <v>183</v>
      </c>
      <c r="GM133" s="33"/>
      <c r="GN133" s="33"/>
      <c r="GO133" s="33"/>
      <c r="GP133" s="33"/>
      <c r="GQ133" s="33"/>
      <c r="GR133" s="33"/>
      <c r="GS133" s="33">
        <v>190</v>
      </c>
      <c r="GT133" s="33"/>
      <c r="GU133" s="33"/>
      <c r="GV133" s="33"/>
      <c r="GW133" s="33">
        <v>194</v>
      </c>
      <c r="GX133" s="33"/>
      <c r="GY133" s="33"/>
      <c r="GZ133" s="33"/>
      <c r="HA133" s="33"/>
      <c r="HB133" s="33"/>
      <c r="HC133" s="33"/>
      <c r="HD133" s="33">
        <v>4196</v>
      </c>
    </row>
    <row r="134" spans="3:212" x14ac:dyDescent="0.35">
      <c r="C134" s="12">
        <v>131</v>
      </c>
      <c r="D134" s="12" t="s">
        <v>5</v>
      </c>
      <c r="E134" s="12" t="str">
        <f>IFERROR(VLOOKUP(Sales!D134,Pricing!$C$3:$F$8,2,0),"Service code not found")</f>
        <v>I1</v>
      </c>
      <c r="F134" s="12" t="str">
        <v>Income Tax Act, 1961</v>
      </c>
      <c r="G134" s="16">
        <v>22000</v>
      </c>
      <c r="H134" s="14">
        <v>44406</v>
      </c>
      <c r="I134" s="12" t="s">
        <v>27</v>
      </c>
      <c r="J134" s="17"/>
      <c r="K134" s="35" t="s">
        <v>12</v>
      </c>
      <c r="L134" s="33"/>
      <c r="M134" s="33"/>
      <c r="N134" s="33"/>
      <c r="O134" s="33"/>
      <c r="P134" s="33"/>
      <c r="Q134" s="33">
        <v>6</v>
      </c>
      <c r="R134" s="33"/>
      <c r="S134" s="33"/>
      <c r="T134" s="33"/>
      <c r="U134" s="33"/>
      <c r="V134" s="33"/>
      <c r="W134" s="33"/>
      <c r="X134" s="33"/>
      <c r="Y134" s="33"/>
      <c r="Z134" s="33"/>
      <c r="AA134" s="33"/>
      <c r="AB134" s="33"/>
      <c r="AC134" s="33"/>
      <c r="AD134" s="33"/>
      <c r="AE134" s="33"/>
      <c r="AF134" s="33">
        <v>21</v>
      </c>
      <c r="AG134" s="33"/>
      <c r="AH134" s="33"/>
      <c r="AI134" s="33"/>
      <c r="AJ134" s="33"/>
      <c r="AK134" s="33"/>
      <c r="AL134" s="33"/>
      <c r="AM134" s="33"/>
      <c r="AN134" s="33"/>
      <c r="AO134" s="33"/>
      <c r="AP134" s="33"/>
      <c r="AQ134" s="33"/>
      <c r="AR134" s="33"/>
      <c r="AS134" s="33"/>
      <c r="AT134" s="33"/>
      <c r="AU134" s="33"/>
      <c r="AV134" s="33"/>
      <c r="AW134" s="33"/>
      <c r="AX134" s="33"/>
      <c r="AY134" s="33"/>
      <c r="AZ134" s="33"/>
      <c r="BA134" s="33"/>
      <c r="BB134" s="33"/>
      <c r="BC134" s="33"/>
      <c r="BD134" s="33"/>
      <c r="BE134" s="33"/>
      <c r="BF134" s="33">
        <v>47</v>
      </c>
      <c r="BG134" s="33">
        <v>48</v>
      </c>
      <c r="BH134" s="33"/>
      <c r="BI134" s="33"/>
      <c r="BJ134" s="33"/>
      <c r="BK134" s="33"/>
      <c r="BL134" s="33"/>
      <c r="BM134" s="33"/>
      <c r="BN134" s="33"/>
      <c r="BO134" s="33"/>
      <c r="BP134" s="33"/>
      <c r="BQ134" s="33"/>
      <c r="BR134" s="33"/>
      <c r="BS134" s="33">
        <v>60</v>
      </c>
      <c r="BT134" s="33"/>
      <c r="BU134" s="33"/>
      <c r="BV134" s="33"/>
      <c r="BW134" s="33"/>
      <c r="BX134" s="33"/>
      <c r="BY134" s="33"/>
      <c r="BZ134" s="33"/>
      <c r="CA134" s="33"/>
      <c r="CB134" s="33"/>
      <c r="CC134" s="33"/>
      <c r="CD134" s="33"/>
      <c r="CE134" s="33"/>
      <c r="CF134" s="33">
        <v>73</v>
      </c>
      <c r="CG134" s="33"/>
      <c r="CH134" s="33"/>
      <c r="CI134" s="33"/>
      <c r="CJ134" s="33">
        <v>77</v>
      </c>
      <c r="CK134" s="33"/>
      <c r="CL134" s="33"/>
      <c r="CM134" s="33"/>
      <c r="CN134" s="33"/>
      <c r="CO134" s="33"/>
      <c r="CP134" s="33"/>
      <c r="CQ134" s="33"/>
      <c r="CR134" s="33"/>
      <c r="CS134" s="33"/>
      <c r="CT134" s="33"/>
      <c r="CU134" s="33"/>
      <c r="CV134" s="33"/>
      <c r="CW134" s="33"/>
      <c r="CX134" s="33"/>
      <c r="CY134" s="33"/>
      <c r="CZ134" s="33"/>
      <c r="DA134" s="33"/>
      <c r="DB134" s="33"/>
      <c r="DC134" s="33">
        <v>96</v>
      </c>
      <c r="DD134" s="33">
        <v>97</v>
      </c>
      <c r="DE134" s="33">
        <v>98</v>
      </c>
      <c r="DF134" s="33"/>
      <c r="DG134" s="33"/>
      <c r="DH134" s="33"/>
      <c r="DI134" s="33"/>
      <c r="DJ134" s="33"/>
      <c r="DK134" s="33"/>
      <c r="DL134" s="33"/>
      <c r="DM134" s="33"/>
      <c r="DN134" s="33"/>
      <c r="DO134" s="33"/>
      <c r="DP134" s="33"/>
      <c r="DQ134" s="33"/>
      <c r="DR134" s="33"/>
      <c r="DS134" s="33"/>
      <c r="DT134" s="33"/>
      <c r="DU134" s="33"/>
      <c r="DV134" s="33"/>
      <c r="DW134" s="33">
        <v>116</v>
      </c>
      <c r="DX134" s="33"/>
      <c r="DY134" s="33"/>
      <c r="DZ134" s="33"/>
      <c r="EA134" s="33">
        <v>120</v>
      </c>
      <c r="EB134" s="33"/>
      <c r="EC134" s="33">
        <v>122</v>
      </c>
      <c r="ED134" s="33">
        <v>123</v>
      </c>
      <c r="EE134" s="33">
        <v>124</v>
      </c>
      <c r="EF134" s="33"/>
      <c r="EG134" s="33"/>
      <c r="EH134" s="33">
        <v>127</v>
      </c>
      <c r="EI134" s="33"/>
      <c r="EJ134" s="33"/>
      <c r="EK134" s="33"/>
      <c r="EL134" s="33"/>
      <c r="EM134" s="33"/>
      <c r="EN134" s="33"/>
      <c r="EO134" s="33"/>
      <c r="EP134" s="33"/>
      <c r="EQ134" s="33"/>
      <c r="ER134" s="33">
        <v>137</v>
      </c>
      <c r="ES134" s="33"/>
      <c r="ET134" s="33"/>
      <c r="EU134" s="33"/>
      <c r="EV134" s="33"/>
      <c r="EW134" s="33"/>
      <c r="EX134" s="33"/>
      <c r="EY134" s="33"/>
      <c r="EZ134" s="33"/>
      <c r="FA134" s="33"/>
      <c r="FB134" s="33"/>
      <c r="FC134" s="33"/>
      <c r="FD134" s="33"/>
      <c r="FE134" s="33"/>
      <c r="FF134" s="33"/>
      <c r="FG134" s="33"/>
      <c r="FH134" s="33"/>
      <c r="FI134" s="33"/>
      <c r="FJ134" s="33"/>
      <c r="FK134" s="33"/>
      <c r="FL134" s="33"/>
      <c r="FM134" s="33"/>
      <c r="FN134" s="33">
        <v>159</v>
      </c>
      <c r="FO134" s="33"/>
      <c r="FP134" s="33"/>
      <c r="FQ134" s="33"/>
      <c r="FR134" s="33"/>
      <c r="FS134" s="33"/>
      <c r="FT134" s="33">
        <v>165</v>
      </c>
      <c r="FU134" s="33"/>
      <c r="FV134" s="33"/>
      <c r="FW134" s="33"/>
      <c r="FX134" s="33"/>
      <c r="FY134" s="33"/>
      <c r="FZ134" s="33"/>
      <c r="GA134" s="33"/>
      <c r="GB134" s="33"/>
      <c r="GC134" s="33"/>
      <c r="GD134" s="33"/>
      <c r="GE134" s="33"/>
      <c r="GF134" s="33"/>
      <c r="GG134" s="33"/>
      <c r="GH134" s="33">
        <v>179</v>
      </c>
      <c r="GI134" s="33"/>
      <c r="GJ134" s="33"/>
      <c r="GK134" s="33"/>
      <c r="GL134" s="33"/>
      <c r="GM134" s="33"/>
      <c r="GN134" s="33"/>
      <c r="GO134" s="33"/>
      <c r="GP134" s="33">
        <v>187</v>
      </c>
      <c r="GQ134" s="33">
        <v>188</v>
      </c>
      <c r="GR134" s="33"/>
      <c r="GS134" s="33"/>
      <c r="GT134" s="33"/>
      <c r="GU134" s="33"/>
      <c r="GV134" s="33"/>
      <c r="GW134" s="33"/>
      <c r="GX134" s="33"/>
      <c r="GY134" s="33"/>
      <c r="GZ134" s="33"/>
      <c r="HA134" s="33"/>
      <c r="HB134" s="33"/>
      <c r="HC134" s="33"/>
      <c r="HD134" s="33">
        <v>2370</v>
      </c>
    </row>
    <row r="135" spans="3:212" x14ac:dyDescent="0.35">
      <c r="C135" s="12">
        <v>132</v>
      </c>
      <c r="D135" s="12" t="s">
        <v>6</v>
      </c>
      <c r="E135" s="12" t="str">
        <f>IFERROR(VLOOKUP(Sales!D135,Pricing!$C$3:$F$8,2,0),"Service code not found")</f>
        <v>G1</v>
      </c>
      <c r="F135" s="12" t="str">
        <v>CGST Act , 2017</v>
      </c>
      <c r="G135" s="16">
        <v>22000</v>
      </c>
      <c r="H135" s="14">
        <v>44407</v>
      </c>
      <c r="I135" s="12" t="s">
        <v>25</v>
      </c>
      <c r="J135" s="17"/>
      <c r="K135" s="35" t="s">
        <v>69</v>
      </c>
      <c r="L135" s="33"/>
      <c r="M135" s="33"/>
      <c r="N135" s="33"/>
      <c r="O135" s="33"/>
      <c r="P135" s="33">
        <v>5</v>
      </c>
      <c r="Q135" s="33"/>
      <c r="R135" s="33"/>
      <c r="S135" s="33"/>
      <c r="T135" s="33"/>
      <c r="U135" s="33"/>
      <c r="V135" s="33"/>
      <c r="W135" s="33"/>
      <c r="X135" s="33"/>
      <c r="Y135" s="33"/>
      <c r="Z135" s="33"/>
      <c r="AA135" s="33"/>
      <c r="AB135" s="33"/>
      <c r="AC135" s="33"/>
      <c r="AD135" s="33"/>
      <c r="AE135" s="33"/>
      <c r="AF135" s="33"/>
      <c r="AG135" s="33"/>
      <c r="AH135" s="33"/>
      <c r="AI135" s="33"/>
      <c r="AJ135" s="33">
        <v>25</v>
      </c>
      <c r="AK135" s="33"/>
      <c r="AL135" s="33"/>
      <c r="AM135" s="33">
        <v>28</v>
      </c>
      <c r="AN135" s="33">
        <v>29</v>
      </c>
      <c r="AO135" s="33"/>
      <c r="AP135" s="33"/>
      <c r="AQ135" s="33"/>
      <c r="AR135" s="33"/>
      <c r="AS135" s="33"/>
      <c r="AT135" s="33"/>
      <c r="AU135" s="33"/>
      <c r="AV135" s="33"/>
      <c r="AW135" s="33"/>
      <c r="AX135" s="33"/>
      <c r="AY135" s="33"/>
      <c r="AZ135" s="33"/>
      <c r="BA135" s="33"/>
      <c r="BB135" s="33"/>
      <c r="BC135" s="33"/>
      <c r="BD135" s="33">
        <v>45</v>
      </c>
      <c r="BE135" s="33"/>
      <c r="BF135" s="33"/>
      <c r="BG135" s="33"/>
      <c r="BH135" s="33"/>
      <c r="BI135" s="33"/>
      <c r="BJ135" s="33"/>
      <c r="BK135" s="33"/>
      <c r="BL135" s="33"/>
      <c r="BM135" s="33"/>
      <c r="BN135" s="33"/>
      <c r="BO135" s="33"/>
      <c r="BP135" s="33"/>
      <c r="BQ135" s="33"/>
      <c r="BR135" s="33"/>
      <c r="BS135" s="33"/>
      <c r="BT135" s="33"/>
      <c r="BU135" s="33"/>
      <c r="BV135" s="33"/>
      <c r="BW135" s="33"/>
      <c r="BX135" s="33"/>
      <c r="BY135" s="33"/>
      <c r="BZ135" s="33"/>
      <c r="CA135" s="33"/>
      <c r="CB135" s="33"/>
      <c r="CC135" s="33"/>
      <c r="CD135" s="33"/>
      <c r="CE135" s="33"/>
      <c r="CF135" s="33"/>
      <c r="CG135" s="33"/>
      <c r="CH135" s="33"/>
      <c r="CI135" s="33"/>
      <c r="CJ135" s="33"/>
      <c r="CK135" s="33"/>
      <c r="CL135" s="33"/>
      <c r="CM135" s="33"/>
      <c r="CN135" s="33"/>
      <c r="CO135" s="33"/>
      <c r="CP135" s="33"/>
      <c r="CQ135" s="33"/>
      <c r="CR135" s="33"/>
      <c r="CS135" s="33"/>
      <c r="CT135" s="33">
        <v>87</v>
      </c>
      <c r="CU135" s="33"/>
      <c r="CV135" s="33"/>
      <c r="CW135" s="33"/>
      <c r="CX135" s="33"/>
      <c r="CY135" s="33"/>
      <c r="CZ135" s="33"/>
      <c r="DA135" s="33"/>
      <c r="DB135" s="33">
        <v>95</v>
      </c>
      <c r="DC135" s="33"/>
      <c r="DD135" s="33"/>
      <c r="DE135" s="33"/>
      <c r="DF135" s="33"/>
      <c r="DG135" s="33"/>
      <c r="DH135" s="33"/>
      <c r="DI135" s="33"/>
      <c r="DJ135" s="33"/>
      <c r="DK135" s="33"/>
      <c r="DL135" s="33"/>
      <c r="DM135" s="33"/>
      <c r="DN135" s="33"/>
      <c r="DO135" s="33"/>
      <c r="DP135" s="33"/>
      <c r="DQ135" s="33"/>
      <c r="DR135" s="33"/>
      <c r="DS135" s="33"/>
      <c r="DT135" s="33"/>
      <c r="DU135" s="33"/>
      <c r="DV135" s="33"/>
      <c r="DW135" s="33"/>
      <c r="DX135" s="33"/>
      <c r="DY135" s="33"/>
      <c r="DZ135" s="33"/>
      <c r="EA135" s="33"/>
      <c r="EB135" s="33"/>
      <c r="EC135" s="33"/>
      <c r="ED135" s="33"/>
      <c r="EE135" s="33"/>
      <c r="EF135" s="33"/>
      <c r="EG135" s="33"/>
      <c r="EH135" s="33"/>
      <c r="EI135" s="33"/>
      <c r="EJ135" s="33"/>
      <c r="EK135" s="33"/>
      <c r="EL135" s="33"/>
      <c r="EM135" s="33"/>
      <c r="EN135" s="33"/>
      <c r="EO135" s="33">
        <v>134</v>
      </c>
      <c r="EP135" s="33"/>
      <c r="EQ135" s="33"/>
      <c r="ER135" s="33"/>
      <c r="ES135" s="33"/>
      <c r="ET135" s="33"/>
      <c r="EU135" s="33"/>
      <c r="EV135" s="33"/>
      <c r="EW135" s="33"/>
      <c r="EX135" s="33"/>
      <c r="EY135" s="33"/>
      <c r="EZ135" s="33"/>
      <c r="FA135" s="33"/>
      <c r="FB135" s="33">
        <v>147</v>
      </c>
      <c r="FC135" s="33"/>
      <c r="FD135" s="33"/>
      <c r="FE135" s="33"/>
      <c r="FF135" s="33"/>
      <c r="FG135" s="33"/>
      <c r="FH135" s="33"/>
      <c r="FI135" s="33"/>
      <c r="FJ135" s="33"/>
      <c r="FK135" s="33"/>
      <c r="FL135" s="33"/>
      <c r="FM135" s="33"/>
      <c r="FN135" s="33"/>
      <c r="FO135" s="33"/>
      <c r="FP135" s="33"/>
      <c r="FQ135" s="33"/>
      <c r="FR135" s="33"/>
      <c r="FS135" s="33"/>
      <c r="FT135" s="33"/>
      <c r="FU135" s="33"/>
      <c r="FV135" s="33"/>
      <c r="FW135" s="33"/>
      <c r="FX135" s="33"/>
      <c r="FY135" s="33"/>
      <c r="FZ135" s="33"/>
      <c r="GA135" s="33"/>
      <c r="GB135" s="33"/>
      <c r="GC135" s="33"/>
      <c r="GD135" s="33"/>
      <c r="GE135" s="33"/>
      <c r="GF135" s="33"/>
      <c r="GG135" s="33">
        <v>178</v>
      </c>
      <c r="GH135" s="33"/>
      <c r="GI135" s="33"/>
      <c r="GJ135" s="33"/>
      <c r="GK135" s="33"/>
      <c r="GL135" s="33"/>
      <c r="GM135" s="33"/>
      <c r="GN135" s="33"/>
      <c r="GO135" s="33"/>
      <c r="GP135" s="33"/>
      <c r="GQ135" s="33"/>
      <c r="GR135" s="33"/>
      <c r="GS135" s="33"/>
      <c r="GT135" s="33"/>
      <c r="GU135" s="33"/>
      <c r="GV135" s="33"/>
      <c r="GW135" s="33"/>
      <c r="GX135" s="33">
        <v>195</v>
      </c>
      <c r="GY135" s="33"/>
      <c r="GZ135" s="33"/>
      <c r="HA135" s="33"/>
      <c r="HB135" s="33"/>
      <c r="HC135" s="33"/>
      <c r="HD135" s="33">
        <v>968</v>
      </c>
    </row>
    <row r="136" spans="3:212" x14ac:dyDescent="0.35">
      <c r="C136" s="12">
        <v>133</v>
      </c>
      <c r="D136" s="12" t="s">
        <v>6</v>
      </c>
      <c r="E136" s="12" t="str">
        <f>IFERROR(VLOOKUP(Sales!D136,Pricing!$C$3:$F$8,2,0),"Service code not found")</f>
        <v>G1</v>
      </c>
      <c r="F136" s="12" t="str">
        <v>CGST Act , 2017</v>
      </c>
      <c r="G136" s="16">
        <v>9000</v>
      </c>
      <c r="H136" s="14">
        <v>44408</v>
      </c>
      <c r="I136" s="12" t="s">
        <v>26</v>
      </c>
      <c r="J136" s="17"/>
      <c r="K136" s="35" t="s">
        <v>67</v>
      </c>
      <c r="L136" s="33">
        <v>1</v>
      </c>
      <c r="M136" s="33">
        <v>2</v>
      </c>
      <c r="N136" s="33">
        <v>3</v>
      </c>
      <c r="O136" s="33">
        <v>4</v>
      </c>
      <c r="P136" s="33">
        <v>5</v>
      </c>
      <c r="Q136" s="33">
        <v>6</v>
      </c>
      <c r="R136" s="33">
        <v>7</v>
      </c>
      <c r="S136" s="33">
        <v>8</v>
      </c>
      <c r="T136" s="33">
        <v>9</v>
      </c>
      <c r="U136" s="33">
        <v>10</v>
      </c>
      <c r="V136" s="33">
        <v>11</v>
      </c>
      <c r="W136" s="33">
        <v>12</v>
      </c>
      <c r="X136" s="33">
        <v>13</v>
      </c>
      <c r="Y136" s="33">
        <v>14</v>
      </c>
      <c r="Z136" s="33">
        <v>15</v>
      </c>
      <c r="AA136" s="33">
        <v>16</v>
      </c>
      <c r="AB136" s="33">
        <v>17</v>
      </c>
      <c r="AC136" s="33">
        <v>18</v>
      </c>
      <c r="AD136" s="33">
        <v>19</v>
      </c>
      <c r="AE136" s="33">
        <v>20</v>
      </c>
      <c r="AF136" s="33">
        <v>21</v>
      </c>
      <c r="AG136" s="33">
        <v>22</v>
      </c>
      <c r="AH136" s="33">
        <v>23</v>
      </c>
      <c r="AI136" s="33">
        <v>24</v>
      </c>
      <c r="AJ136" s="33">
        <v>25</v>
      </c>
      <c r="AK136" s="33">
        <v>26</v>
      </c>
      <c r="AL136" s="33">
        <v>27</v>
      </c>
      <c r="AM136" s="33">
        <v>28</v>
      </c>
      <c r="AN136" s="33">
        <v>29</v>
      </c>
      <c r="AO136" s="33">
        <v>30</v>
      </c>
      <c r="AP136" s="33">
        <v>31</v>
      </c>
      <c r="AQ136" s="33">
        <v>32</v>
      </c>
      <c r="AR136" s="33">
        <v>33</v>
      </c>
      <c r="AS136" s="33">
        <v>34</v>
      </c>
      <c r="AT136" s="33">
        <v>35</v>
      </c>
      <c r="AU136" s="33">
        <v>36</v>
      </c>
      <c r="AV136" s="33">
        <v>37</v>
      </c>
      <c r="AW136" s="33">
        <v>38</v>
      </c>
      <c r="AX136" s="33">
        <v>39</v>
      </c>
      <c r="AY136" s="33">
        <v>40</v>
      </c>
      <c r="AZ136" s="33">
        <v>41</v>
      </c>
      <c r="BA136" s="33">
        <v>42</v>
      </c>
      <c r="BB136" s="33">
        <v>43</v>
      </c>
      <c r="BC136" s="33">
        <v>44</v>
      </c>
      <c r="BD136" s="33">
        <v>45</v>
      </c>
      <c r="BE136" s="33">
        <v>46</v>
      </c>
      <c r="BF136" s="33">
        <v>47</v>
      </c>
      <c r="BG136" s="33">
        <v>48</v>
      </c>
      <c r="BH136" s="33">
        <v>49</v>
      </c>
      <c r="BI136" s="33">
        <v>50</v>
      </c>
      <c r="BJ136" s="33">
        <v>51</v>
      </c>
      <c r="BK136" s="33">
        <v>52</v>
      </c>
      <c r="BL136" s="33">
        <v>53</v>
      </c>
      <c r="BM136" s="33">
        <v>54</v>
      </c>
      <c r="BN136" s="33">
        <v>55</v>
      </c>
      <c r="BO136" s="33">
        <v>56</v>
      </c>
      <c r="BP136" s="33">
        <v>57</v>
      </c>
      <c r="BQ136" s="33">
        <v>58</v>
      </c>
      <c r="BR136" s="33">
        <v>59</v>
      </c>
      <c r="BS136" s="33">
        <v>60</v>
      </c>
      <c r="BT136" s="33">
        <v>61</v>
      </c>
      <c r="BU136" s="33">
        <v>62</v>
      </c>
      <c r="BV136" s="33">
        <v>63</v>
      </c>
      <c r="BW136" s="33">
        <v>64</v>
      </c>
      <c r="BX136" s="33">
        <v>65</v>
      </c>
      <c r="BY136" s="33">
        <v>66</v>
      </c>
      <c r="BZ136" s="33">
        <v>67</v>
      </c>
      <c r="CA136" s="33">
        <v>68</v>
      </c>
      <c r="CB136" s="33">
        <v>69</v>
      </c>
      <c r="CC136" s="33">
        <v>70</v>
      </c>
      <c r="CD136" s="33">
        <v>71</v>
      </c>
      <c r="CE136" s="33">
        <v>72</v>
      </c>
      <c r="CF136" s="33">
        <v>73</v>
      </c>
      <c r="CG136" s="33">
        <v>74</v>
      </c>
      <c r="CH136" s="33">
        <v>75</v>
      </c>
      <c r="CI136" s="33">
        <v>76</v>
      </c>
      <c r="CJ136" s="33">
        <v>77</v>
      </c>
      <c r="CK136" s="33">
        <v>78</v>
      </c>
      <c r="CL136" s="33">
        <v>79</v>
      </c>
      <c r="CM136" s="33">
        <v>80</v>
      </c>
      <c r="CN136" s="33">
        <v>81</v>
      </c>
      <c r="CO136" s="33">
        <v>82</v>
      </c>
      <c r="CP136" s="33">
        <v>83</v>
      </c>
      <c r="CQ136" s="33">
        <v>84</v>
      </c>
      <c r="CR136" s="33">
        <v>85</v>
      </c>
      <c r="CS136" s="33">
        <v>86</v>
      </c>
      <c r="CT136" s="33">
        <v>87</v>
      </c>
      <c r="CU136" s="33">
        <v>88</v>
      </c>
      <c r="CV136" s="33">
        <v>89</v>
      </c>
      <c r="CW136" s="33">
        <v>90</v>
      </c>
      <c r="CX136" s="33">
        <v>91</v>
      </c>
      <c r="CY136" s="33">
        <v>92</v>
      </c>
      <c r="CZ136" s="33">
        <v>93</v>
      </c>
      <c r="DA136" s="33">
        <v>94</v>
      </c>
      <c r="DB136" s="33">
        <v>95</v>
      </c>
      <c r="DC136" s="33">
        <v>96</v>
      </c>
      <c r="DD136" s="33">
        <v>97</v>
      </c>
      <c r="DE136" s="33">
        <v>98</v>
      </c>
      <c r="DF136" s="33">
        <v>99</v>
      </c>
      <c r="DG136" s="33">
        <v>100</v>
      </c>
      <c r="DH136" s="33">
        <v>101</v>
      </c>
      <c r="DI136" s="33">
        <v>102</v>
      </c>
      <c r="DJ136" s="33">
        <v>103</v>
      </c>
      <c r="DK136" s="33">
        <v>104</v>
      </c>
      <c r="DL136" s="33">
        <v>105</v>
      </c>
      <c r="DM136" s="33">
        <v>106</v>
      </c>
      <c r="DN136" s="33">
        <v>107</v>
      </c>
      <c r="DO136" s="33">
        <v>108</v>
      </c>
      <c r="DP136" s="33">
        <v>109</v>
      </c>
      <c r="DQ136" s="33">
        <v>110</v>
      </c>
      <c r="DR136" s="33">
        <v>111</v>
      </c>
      <c r="DS136" s="33">
        <v>112</v>
      </c>
      <c r="DT136" s="33">
        <v>113</v>
      </c>
      <c r="DU136" s="33">
        <v>114</v>
      </c>
      <c r="DV136" s="33">
        <v>115</v>
      </c>
      <c r="DW136" s="33">
        <v>116</v>
      </c>
      <c r="DX136" s="33">
        <v>117</v>
      </c>
      <c r="DY136" s="33">
        <v>118</v>
      </c>
      <c r="DZ136" s="33">
        <v>119</v>
      </c>
      <c r="EA136" s="33">
        <v>120</v>
      </c>
      <c r="EB136" s="33">
        <v>121</v>
      </c>
      <c r="EC136" s="33">
        <v>122</v>
      </c>
      <c r="ED136" s="33">
        <v>123</v>
      </c>
      <c r="EE136" s="33">
        <v>124</v>
      </c>
      <c r="EF136" s="33">
        <v>125</v>
      </c>
      <c r="EG136" s="33">
        <v>126</v>
      </c>
      <c r="EH136" s="33">
        <v>127</v>
      </c>
      <c r="EI136" s="33">
        <v>128</v>
      </c>
      <c r="EJ136" s="33">
        <v>129</v>
      </c>
      <c r="EK136" s="33">
        <v>130</v>
      </c>
      <c r="EL136" s="33">
        <v>131</v>
      </c>
      <c r="EM136" s="33">
        <v>132</v>
      </c>
      <c r="EN136" s="33">
        <v>133</v>
      </c>
      <c r="EO136" s="33">
        <v>134</v>
      </c>
      <c r="EP136" s="33">
        <v>135</v>
      </c>
      <c r="EQ136" s="33">
        <v>136</v>
      </c>
      <c r="ER136" s="33">
        <v>137</v>
      </c>
      <c r="ES136" s="33">
        <v>138</v>
      </c>
      <c r="ET136" s="33">
        <v>139</v>
      </c>
      <c r="EU136" s="33">
        <v>140</v>
      </c>
      <c r="EV136" s="33">
        <v>141</v>
      </c>
      <c r="EW136" s="33">
        <v>142</v>
      </c>
      <c r="EX136" s="33">
        <v>143</v>
      </c>
      <c r="EY136" s="33">
        <v>144</v>
      </c>
      <c r="EZ136" s="33">
        <v>145</v>
      </c>
      <c r="FA136" s="33">
        <v>146</v>
      </c>
      <c r="FB136" s="33">
        <v>147</v>
      </c>
      <c r="FC136" s="33">
        <v>148</v>
      </c>
      <c r="FD136" s="33">
        <v>149</v>
      </c>
      <c r="FE136" s="33">
        <v>150</v>
      </c>
      <c r="FF136" s="33">
        <v>151</v>
      </c>
      <c r="FG136" s="33">
        <v>152</v>
      </c>
      <c r="FH136" s="33">
        <v>153</v>
      </c>
      <c r="FI136" s="33">
        <v>154</v>
      </c>
      <c r="FJ136" s="33">
        <v>155</v>
      </c>
      <c r="FK136" s="33">
        <v>156</v>
      </c>
      <c r="FL136" s="33">
        <v>157</v>
      </c>
      <c r="FM136" s="33">
        <v>158</v>
      </c>
      <c r="FN136" s="33">
        <v>159</v>
      </c>
      <c r="FO136" s="33">
        <v>160</v>
      </c>
      <c r="FP136" s="33">
        <v>161</v>
      </c>
      <c r="FQ136" s="33">
        <v>162</v>
      </c>
      <c r="FR136" s="33">
        <v>163</v>
      </c>
      <c r="FS136" s="33">
        <v>164</v>
      </c>
      <c r="FT136" s="33">
        <v>165</v>
      </c>
      <c r="FU136" s="33">
        <v>166</v>
      </c>
      <c r="FV136" s="33">
        <v>167</v>
      </c>
      <c r="FW136" s="33">
        <v>168</v>
      </c>
      <c r="FX136" s="33">
        <v>169</v>
      </c>
      <c r="FY136" s="33">
        <v>170</v>
      </c>
      <c r="FZ136" s="33">
        <v>171</v>
      </c>
      <c r="GA136" s="33">
        <v>172</v>
      </c>
      <c r="GB136" s="33">
        <v>173</v>
      </c>
      <c r="GC136" s="33">
        <v>174</v>
      </c>
      <c r="GD136" s="33">
        <v>175</v>
      </c>
      <c r="GE136" s="33">
        <v>176</v>
      </c>
      <c r="GF136" s="33">
        <v>177</v>
      </c>
      <c r="GG136" s="33">
        <v>178</v>
      </c>
      <c r="GH136" s="33">
        <v>179</v>
      </c>
      <c r="GI136" s="33">
        <v>180</v>
      </c>
      <c r="GJ136" s="33">
        <v>181</v>
      </c>
      <c r="GK136" s="33">
        <v>182</v>
      </c>
      <c r="GL136" s="33">
        <v>183</v>
      </c>
      <c r="GM136" s="33">
        <v>184</v>
      </c>
      <c r="GN136" s="33">
        <v>185</v>
      </c>
      <c r="GO136" s="33">
        <v>186</v>
      </c>
      <c r="GP136" s="33">
        <v>187</v>
      </c>
      <c r="GQ136" s="33">
        <v>188</v>
      </c>
      <c r="GR136" s="33">
        <v>189</v>
      </c>
      <c r="GS136" s="33">
        <v>190</v>
      </c>
      <c r="GT136" s="33">
        <v>191</v>
      </c>
      <c r="GU136" s="33">
        <v>192</v>
      </c>
      <c r="GV136" s="33">
        <v>193</v>
      </c>
      <c r="GW136" s="33">
        <v>194</v>
      </c>
      <c r="GX136" s="33">
        <v>195</v>
      </c>
      <c r="GY136" s="33">
        <v>196</v>
      </c>
      <c r="GZ136" s="33">
        <v>197</v>
      </c>
      <c r="HA136" s="33">
        <v>198</v>
      </c>
      <c r="HB136" s="33">
        <v>199</v>
      </c>
      <c r="HC136" s="33">
        <v>200</v>
      </c>
      <c r="HD136" s="33">
        <v>20100</v>
      </c>
    </row>
    <row r="137" spans="3:212" x14ac:dyDescent="0.35">
      <c r="C137" s="12">
        <v>134</v>
      </c>
      <c r="D137" s="12" t="s">
        <v>37</v>
      </c>
      <c r="E137" s="12" t="str">
        <f>IFERROR(VLOOKUP(Sales!D137,Pricing!$C$3:$F$8,2,0),"Service code not found")</f>
        <v>Service code not found</v>
      </c>
      <c r="F137" s="12" t="str">
        <v>Miscellaneous</v>
      </c>
      <c r="G137" s="16">
        <v>18000</v>
      </c>
      <c r="H137" s="14">
        <v>44408</v>
      </c>
      <c r="I137" s="12" t="s">
        <v>25</v>
      </c>
      <c r="J137" s="17"/>
    </row>
    <row r="138" spans="3:212" x14ac:dyDescent="0.35">
      <c r="C138" s="12">
        <v>135</v>
      </c>
      <c r="D138" s="12" t="s">
        <v>6</v>
      </c>
      <c r="E138" s="12" t="str">
        <f>IFERROR(VLOOKUP(Sales!D138,Pricing!$C$3:$F$8,2,0),"Service code not found")</f>
        <v>G1</v>
      </c>
      <c r="F138" s="12" t="str">
        <v>CGST Act , 2017</v>
      </c>
      <c r="G138" s="16">
        <v>23000</v>
      </c>
      <c r="H138" s="14">
        <v>44409</v>
      </c>
      <c r="I138" s="12" t="s">
        <v>31</v>
      </c>
      <c r="J138" s="17"/>
    </row>
    <row r="139" spans="3:212" x14ac:dyDescent="0.35">
      <c r="C139" s="12">
        <v>136</v>
      </c>
      <c r="D139" s="12" t="s">
        <v>36</v>
      </c>
      <c r="E139" s="12" t="str">
        <f>IFERROR(VLOOKUP(Sales!D139,Pricing!$C$3:$F$8,2,0),"Service code not found")</f>
        <v>C1</v>
      </c>
      <c r="F139" s="12" t="str">
        <v>Companies Act, 2013</v>
      </c>
      <c r="G139" s="16">
        <v>14000</v>
      </c>
      <c r="H139" s="14">
        <v>44409</v>
      </c>
      <c r="I139" s="12" t="s">
        <v>26</v>
      </c>
      <c r="J139" s="17"/>
    </row>
    <row r="140" spans="3:212" x14ac:dyDescent="0.35">
      <c r="C140" s="12">
        <v>137</v>
      </c>
      <c r="D140" s="12" t="s">
        <v>35</v>
      </c>
      <c r="E140" s="12" t="str">
        <f>IFERROR(VLOOKUP(Sales!D140,Pricing!$C$3:$F$8,2,0),"Service code not found")</f>
        <v>I2</v>
      </c>
      <c r="F140" s="12" t="str">
        <v>Income Tax Act, 1961</v>
      </c>
      <c r="G140" s="16">
        <v>8000</v>
      </c>
      <c r="H140" s="14">
        <v>44411</v>
      </c>
      <c r="I140" s="12" t="s">
        <v>26</v>
      </c>
      <c r="J140" s="17"/>
    </row>
    <row r="141" spans="3:212" x14ac:dyDescent="0.35">
      <c r="C141" s="12">
        <v>138</v>
      </c>
      <c r="D141" s="12" t="s">
        <v>36</v>
      </c>
      <c r="E141" s="12" t="str">
        <f>IFERROR(VLOOKUP(Sales!D141,Pricing!$C$3:$F$8,2,0),"Service code not found")</f>
        <v>C1</v>
      </c>
      <c r="F141" s="12" t="str">
        <v>Companies Act, 2013</v>
      </c>
      <c r="G141" s="16">
        <v>27000</v>
      </c>
      <c r="H141" s="14">
        <v>44420</v>
      </c>
      <c r="I141" s="12" t="s">
        <v>26</v>
      </c>
      <c r="J141" s="17"/>
    </row>
    <row r="142" spans="3:212" x14ac:dyDescent="0.35">
      <c r="C142" s="12">
        <v>139</v>
      </c>
      <c r="D142" s="12" t="s">
        <v>6</v>
      </c>
      <c r="E142" s="12" t="str">
        <f>IFERROR(VLOOKUP(Sales!D142,Pricing!$C$3:$F$8,2,0),"Service code not found")</f>
        <v>G1</v>
      </c>
      <c r="F142" s="12" t="str">
        <v>CGST Act , 2017</v>
      </c>
      <c r="G142" s="16">
        <v>13000</v>
      </c>
      <c r="H142" s="14">
        <v>44421</v>
      </c>
      <c r="I142" s="12" t="s">
        <v>29</v>
      </c>
      <c r="J142" s="17"/>
    </row>
    <row r="143" spans="3:212" x14ac:dyDescent="0.35">
      <c r="C143" s="12">
        <v>140</v>
      </c>
      <c r="D143" s="12" t="s">
        <v>34</v>
      </c>
      <c r="E143" s="12" t="str">
        <f>IFERROR(VLOOKUP(Sales!D143,Pricing!$C$3:$F$8,2,0),"Service code not found")</f>
        <v>G2</v>
      </c>
      <c r="F143" s="12" t="str">
        <v>CGST Act , 2017</v>
      </c>
      <c r="G143" s="16">
        <v>15000</v>
      </c>
      <c r="H143" s="14">
        <v>44427</v>
      </c>
      <c r="I143" s="12" t="s">
        <v>26</v>
      </c>
      <c r="J143" s="17"/>
    </row>
    <row r="144" spans="3:212" x14ac:dyDescent="0.35">
      <c r="C144" s="12">
        <v>141</v>
      </c>
      <c r="D144" s="12" t="s">
        <v>5</v>
      </c>
      <c r="E144" s="12" t="str">
        <f>IFERROR(VLOOKUP(Sales!D144,Pricing!$C$3:$F$8,2,0),"Service code not found")</f>
        <v>I1</v>
      </c>
      <c r="F144" s="12" t="str">
        <v>Income Tax Act, 1961</v>
      </c>
      <c r="G144" s="16">
        <v>24000</v>
      </c>
      <c r="H144" s="14">
        <v>44431</v>
      </c>
      <c r="I144" s="12" t="s">
        <v>31</v>
      </c>
      <c r="J144" s="17"/>
    </row>
    <row r="145" spans="3:10" x14ac:dyDescent="0.35">
      <c r="C145" s="12">
        <v>142</v>
      </c>
      <c r="D145" s="12" t="s">
        <v>5</v>
      </c>
      <c r="E145" s="12" t="str">
        <f>IFERROR(VLOOKUP(Sales!D145,Pricing!$C$3:$F$8,2,0),"Service code not found")</f>
        <v>I1</v>
      </c>
      <c r="F145" s="12" t="str">
        <v>Income Tax Act, 1961</v>
      </c>
      <c r="G145" s="16">
        <v>16000</v>
      </c>
      <c r="H145" s="14">
        <v>44432</v>
      </c>
      <c r="I145" s="12" t="s">
        <v>31</v>
      </c>
      <c r="J145" s="17"/>
    </row>
    <row r="146" spans="3:10" x14ac:dyDescent="0.35">
      <c r="C146" s="12">
        <v>143</v>
      </c>
      <c r="D146" s="12" t="s">
        <v>36</v>
      </c>
      <c r="E146" s="12" t="str">
        <f>IFERROR(VLOOKUP(Sales!D146,Pricing!$C$3:$F$8,2,0),"Service code not found")</f>
        <v>C1</v>
      </c>
      <c r="F146" s="12" t="str">
        <v>Companies Act, 2013</v>
      </c>
      <c r="G146" s="16">
        <v>12000</v>
      </c>
      <c r="H146" s="14">
        <v>44433</v>
      </c>
      <c r="I146" s="12" t="s">
        <v>29</v>
      </c>
      <c r="J146" s="17"/>
    </row>
    <row r="147" spans="3:10" x14ac:dyDescent="0.35">
      <c r="C147" s="12">
        <v>144</v>
      </c>
      <c r="D147" s="12" t="s">
        <v>5</v>
      </c>
      <c r="E147" s="12" t="str">
        <f>IFERROR(VLOOKUP(Sales!D147,Pricing!$C$3:$F$8,2,0),"Service code not found")</f>
        <v>I1</v>
      </c>
      <c r="F147" s="12" t="str">
        <v>Income Tax Act, 1961</v>
      </c>
      <c r="G147" s="16">
        <v>26000</v>
      </c>
      <c r="H147" s="14">
        <v>44435</v>
      </c>
      <c r="I147" s="12" t="s">
        <v>28</v>
      </c>
      <c r="J147" s="17"/>
    </row>
    <row r="148" spans="3:10" x14ac:dyDescent="0.35">
      <c r="C148" s="12">
        <v>145</v>
      </c>
      <c r="D148" s="12" t="s">
        <v>34</v>
      </c>
      <c r="E148" s="12" t="str">
        <f>IFERROR(VLOOKUP(Sales!D148,Pricing!$C$3:$F$8,2,0),"Service code not found")</f>
        <v>G2</v>
      </c>
      <c r="F148" s="12" t="str">
        <v>CGST Act , 2017</v>
      </c>
      <c r="G148" s="16">
        <v>17000</v>
      </c>
      <c r="H148" s="14">
        <v>44436</v>
      </c>
      <c r="I148" s="12" t="s">
        <v>26</v>
      </c>
      <c r="J148" s="17"/>
    </row>
    <row r="149" spans="3:10" x14ac:dyDescent="0.35">
      <c r="C149" s="12">
        <v>146</v>
      </c>
      <c r="D149" s="12" t="s">
        <v>5</v>
      </c>
      <c r="E149" s="12" t="str">
        <f>IFERROR(VLOOKUP(Sales!D149,Pricing!$C$3:$F$8,2,0),"Service code not found")</f>
        <v>I1</v>
      </c>
      <c r="F149" s="12" t="str">
        <v>Income Tax Act, 1961</v>
      </c>
      <c r="G149" s="16">
        <v>22000</v>
      </c>
      <c r="H149" s="14">
        <v>44437</v>
      </c>
      <c r="I149" s="12" t="s">
        <v>27</v>
      </c>
      <c r="J149" s="17"/>
    </row>
    <row r="150" spans="3:10" x14ac:dyDescent="0.35">
      <c r="C150" s="12">
        <v>147</v>
      </c>
      <c r="D150" s="12" t="s">
        <v>37</v>
      </c>
      <c r="E150" s="12" t="str">
        <f>IFERROR(VLOOKUP(Sales!D150,Pricing!$C$3:$F$8,2,0),"Service code not found")</f>
        <v>Service code not found</v>
      </c>
      <c r="F150" s="12" t="str">
        <v>Miscellaneous</v>
      </c>
      <c r="G150" s="16">
        <v>22000</v>
      </c>
      <c r="H150" s="14">
        <v>44437</v>
      </c>
      <c r="I150" s="12" t="s">
        <v>29</v>
      </c>
      <c r="J150" s="17"/>
    </row>
    <row r="151" spans="3:10" x14ac:dyDescent="0.35">
      <c r="C151" s="12">
        <v>148</v>
      </c>
      <c r="D151" s="12" t="s">
        <v>6</v>
      </c>
      <c r="E151" s="12" t="str">
        <f>IFERROR(VLOOKUP(Sales!D151,Pricing!$C$3:$F$8,2,0),"Service code not found")</f>
        <v>G1</v>
      </c>
      <c r="F151" s="12" t="str">
        <v>CGST Act , 2017</v>
      </c>
      <c r="G151" s="16">
        <v>21000</v>
      </c>
      <c r="H151" s="14">
        <v>44440</v>
      </c>
      <c r="I151" s="12" t="s">
        <v>30</v>
      </c>
      <c r="J151" s="17"/>
    </row>
    <row r="152" spans="3:10" x14ac:dyDescent="0.35">
      <c r="C152" s="12">
        <v>149</v>
      </c>
      <c r="D152" s="12" t="s">
        <v>6</v>
      </c>
      <c r="E152" s="12" t="str">
        <f>IFERROR(VLOOKUP(Sales!D152,Pricing!$C$3:$F$8,2,0),"Service code not found")</f>
        <v>G1</v>
      </c>
      <c r="F152" s="12" t="str">
        <v>CGST Act , 2017</v>
      </c>
      <c r="G152" s="16">
        <v>17000</v>
      </c>
      <c r="H152" s="14">
        <v>44440</v>
      </c>
      <c r="I152" s="12" t="s">
        <v>29</v>
      </c>
      <c r="J152" s="17"/>
    </row>
    <row r="153" spans="3:10" x14ac:dyDescent="0.35">
      <c r="C153" s="12">
        <v>150</v>
      </c>
      <c r="D153" s="12" t="s">
        <v>6</v>
      </c>
      <c r="E153" s="12" t="str">
        <f>IFERROR(VLOOKUP(Sales!D153,Pricing!$C$3:$F$8,2,0),"Service code not found")</f>
        <v>G1</v>
      </c>
      <c r="F153" s="12" t="str">
        <v>CGST Act , 2017</v>
      </c>
      <c r="G153" s="16">
        <v>8000</v>
      </c>
      <c r="H153" s="14">
        <v>44441</v>
      </c>
      <c r="I153" s="12" t="s">
        <v>26</v>
      </c>
      <c r="J153" s="17"/>
    </row>
    <row r="154" spans="3:10" x14ac:dyDescent="0.35">
      <c r="C154" s="12">
        <v>151</v>
      </c>
      <c r="D154" s="12" t="s">
        <v>6</v>
      </c>
      <c r="E154" s="12" t="str">
        <f>IFERROR(VLOOKUP(Sales!D154,Pricing!$C$3:$F$8,2,0),"Service code not found")</f>
        <v>G1</v>
      </c>
      <c r="F154" s="12" t="str">
        <v>CGST Act , 2017</v>
      </c>
      <c r="G154" s="16">
        <v>17000</v>
      </c>
      <c r="H154" s="14">
        <v>44444</v>
      </c>
      <c r="I154" s="12" t="s">
        <v>25</v>
      </c>
      <c r="J154" s="17"/>
    </row>
    <row r="155" spans="3:10" x14ac:dyDescent="0.35">
      <c r="C155" s="12">
        <v>152</v>
      </c>
      <c r="D155" s="12" t="s">
        <v>6</v>
      </c>
      <c r="E155" s="12" t="str">
        <f>IFERROR(VLOOKUP(Sales!D155,Pricing!$C$3:$F$8,2,0),"Service code not found")</f>
        <v>G1</v>
      </c>
      <c r="F155" s="12" t="str">
        <v>CGST Act , 2017</v>
      </c>
      <c r="G155" s="16">
        <v>27000</v>
      </c>
      <c r="H155" s="14">
        <v>44446</v>
      </c>
      <c r="I155" s="12" t="s">
        <v>27</v>
      </c>
      <c r="J155" s="17"/>
    </row>
    <row r="156" spans="3:10" x14ac:dyDescent="0.35">
      <c r="C156" s="12">
        <v>153</v>
      </c>
      <c r="D156" s="12" t="s">
        <v>6</v>
      </c>
      <c r="E156" s="12" t="str">
        <f>IFERROR(VLOOKUP(Sales!D156,Pricing!$C$3:$F$8,2,0),"Service code not found")</f>
        <v>G1</v>
      </c>
      <c r="F156" s="12" t="str">
        <v>CGST Act , 2017</v>
      </c>
      <c r="G156" s="16">
        <v>26000</v>
      </c>
      <c r="H156" s="14">
        <v>44447</v>
      </c>
      <c r="I156" s="12" t="s">
        <v>26</v>
      </c>
      <c r="J156" s="17"/>
    </row>
    <row r="157" spans="3:10" x14ac:dyDescent="0.35">
      <c r="C157" s="12">
        <v>154</v>
      </c>
      <c r="D157" s="12" t="s">
        <v>36</v>
      </c>
      <c r="E157" s="12" t="str">
        <f>IFERROR(VLOOKUP(Sales!D157,Pricing!$C$3:$F$8,2,0),"Service code not found")</f>
        <v>C1</v>
      </c>
      <c r="F157" s="12" t="str">
        <v>Companies Act, 2013</v>
      </c>
      <c r="G157" s="16">
        <v>11000</v>
      </c>
      <c r="H157" s="14">
        <v>44448</v>
      </c>
      <c r="I157" s="12" t="s">
        <v>30</v>
      </c>
      <c r="J157" s="17"/>
    </row>
    <row r="158" spans="3:10" x14ac:dyDescent="0.35">
      <c r="C158" s="12">
        <v>155</v>
      </c>
      <c r="D158" s="12" t="s">
        <v>36</v>
      </c>
      <c r="E158" s="12" t="str">
        <f>IFERROR(VLOOKUP(Sales!D158,Pricing!$C$3:$F$8,2,0),"Service code not found")</f>
        <v>C1</v>
      </c>
      <c r="F158" s="12" t="str">
        <v>Companies Act, 2013</v>
      </c>
      <c r="G158" s="16">
        <v>17000</v>
      </c>
      <c r="H158" s="14">
        <v>44448</v>
      </c>
      <c r="I158" s="12" t="s">
        <v>28</v>
      </c>
      <c r="J158" s="17"/>
    </row>
    <row r="159" spans="3:10" x14ac:dyDescent="0.35">
      <c r="C159" s="12">
        <v>156</v>
      </c>
      <c r="D159" s="12" t="s">
        <v>5</v>
      </c>
      <c r="E159" s="12" t="str">
        <f>IFERROR(VLOOKUP(Sales!D159,Pricing!$C$3:$F$8,2,0),"Service code not found")</f>
        <v>I1</v>
      </c>
      <c r="F159" s="12" t="str">
        <v>Income Tax Act, 1961</v>
      </c>
      <c r="G159" s="16">
        <v>26000</v>
      </c>
      <c r="H159" s="14">
        <v>44450</v>
      </c>
      <c r="I159" s="12" t="s">
        <v>26</v>
      </c>
      <c r="J159" s="17"/>
    </row>
    <row r="160" spans="3:10" x14ac:dyDescent="0.35">
      <c r="C160" s="12">
        <v>157</v>
      </c>
      <c r="D160" s="12" t="s">
        <v>6</v>
      </c>
      <c r="E160" s="12" t="str">
        <f>IFERROR(VLOOKUP(Sales!D160,Pricing!$C$3:$F$8,2,0),"Service code not found")</f>
        <v>G1</v>
      </c>
      <c r="F160" s="12" t="str">
        <v>CGST Act , 2017</v>
      </c>
      <c r="G160" s="16">
        <v>26000</v>
      </c>
      <c r="H160" s="14">
        <v>44450</v>
      </c>
      <c r="I160" s="12" t="s">
        <v>31</v>
      </c>
      <c r="J160" s="17"/>
    </row>
    <row r="161" spans="3:10" x14ac:dyDescent="0.35">
      <c r="C161" s="12">
        <v>158</v>
      </c>
      <c r="D161" s="12" t="s">
        <v>6</v>
      </c>
      <c r="E161" s="12" t="str">
        <f>IFERROR(VLOOKUP(Sales!D161,Pricing!$C$3:$F$8,2,0),"Service code not found")</f>
        <v>G1</v>
      </c>
      <c r="F161" s="12" t="str">
        <v>CGST Act , 2017</v>
      </c>
      <c r="G161" s="16">
        <v>27000</v>
      </c>
      <c r="H161" s="14">
        <v>44454</v>
      </c>
      <c r="I161" s="12" t="s">
        <v>26</v>
      </c>
      <c r="J161" s="17"/>
    </row>
    <row r="162" spans="3:10" x14ac:dyDescent="0.35">
      <c r="C162" s="12">
        <v>159</v>
      </c>
      <c r="D162" s="12" t="s">
        <v>35</v>
      </c>
      <c r="E162" s="12" t="str">
        <f>IFERROR(VLOOKUP(Sales!D162,Pricing!$C$3:$F$8,2,0),"Service code not found")</f>
        <v>I2</v>
      </c>
      <c r="F162" s="12" t="str">
        <v>Income Tax Act, 1961</v>
      </c>
      <c r="G162" s="16">
        <v>23000</v>
      </c>
      <c r="H162" s="14">
        <v>44457</v>
      </c>
      <c r="I162" s="12" t="s">
        <v>26</v>
      </c>
      <c r="J162" s="17"/>
    </row>
    <row r="163" spans="3:10" x14ac:dyDescent="0.35">
      <c r="C163" s="12">
        <v>160</v>
      </c>
      <c r="D163" s="12" t="s">
        <v>36</v>
      </c>
      <c r="E163" s="12" t="str">
        <f>IFERROR(VLOOKUP(Sales!D163,Pricing!$C$3:$F$8,2,0),"Service code not found")</f>
        <v>C1</v>
      </c>
      <c r="F163" s="12" t="str">
        <v>Companies Act, 2013</v>
      </c>
      <c r="G163" s="16">
        <v>14000</v>
      </c>
      <c r="H163" s="14">
        <v>44458</v>
      </c>
      <c r="I163" s="12" t="s">
        <v>29</v>
      </c>
      <c r="J163" s="17"/>
    </row>
    <row r="164" spans="3:10" x14ac:dyDescent="0.35">
      <c r="C164" s="12">
        <v>161</v>
      </c>
      <c r="D164" s="12" t="s">
        <v>6</v>
      </c>
      <c r="E164" s="12" t="str">
        <f>IFERROR(VLOOKUP(Sales!D164,Pricing!$C$3:$F$8,2,0),"Service code not found")</f>
        <v>G1</v>
      </c>
      <c r="F164" s="12" t="str">
        <v>CGST Act , 2017</v>
      </c>
      <c r="G164" s="16">
        <v>25000</v>
      </c>
      <c r="H164" s="14">
        <v>44459</v>
      </c>
      <c r="I164" s="12" t="s">
        <v>26</v>
      </c>
      <c r="J164" s="17"/>
    </row>
    <row r="165" spans="3:10" x14ac:dyDescent="0.35">
      <c r="C165" s="12">
        <v>162</v>
      </c>
      <c r="D165" s="12" t="s">
        <v>5</v>
      </c>
      <c r="E165" s="12" t="str">
        <f>IFERROR(VLOOKUP(Sales!D165,Pricing!$C$3:$F$8,2,0),"Service code not found")</f>
        <v>I1</v>
      </c>
      <c r="F165" s="12" t="str">
        <v>Income Tax Act, 1961</v>
      </c>
      <c r="G165" s="16">
        <v>20000</v>
      </c>
      <c r="H165" s="14">
        <v>44464</v>
      </c>
      <c r="I165" s="12" t="s">
        <v>25</v>
      </c>
      <c r="J165" s="17"/>
    </row>
    <row r="166" spans="3:10" x14ac:dyDescent="0.35">
      <c r="C166" s="12">
        <v>163</v>
      </c>
      <c r="D166" s="12" t="s">
        <v>36</v>
      </c>
      <c r="E166" s="12" t="str">
        <f>IFERROR(VLOOKUP(Sales!D166,Pricing!$C$3:$F$8,2,0),"Service code not found")</f>
        <v>C1</v>
      </c>
      <c r="F166" s="12" t="str">
        <v>Companies Act, 2013</v>
      </c>
      <c r="G166" s="16">
        <v>24000</v>
      </c>
      <c r="H166" s="14">
        <v>44464</v>
      </c>
      <c r="I166" s="12" t="s">
        <v>27</v>
      </c>
      <c r="J166" s="17"/>
    </row>
    <row r="167" spans="3:10" x14ac:dyDescent="0.35">
      <c r="C167" s="12">
        <v>164</v>
      </c>
      <c r="D167" s="12" t="s">
        <v>34</v>
      </c>
      <c r="E167" s="12" t="str">
        <f>IFERROR(VLOOKUP(Sales!D167,Pricing!$C$3:$F$8,2,0),"Service code not found")</f>
        <v>G2</v>
      </c>
      <c r="F167" s="12" t="str">
        <v>CGST Act , 2017</v>
      </c>
      <c r="G167" s="16">
        <v>15000</v>
      </c>
      <c r="H167" s="14">
        <v>44465</v>
      </c>
      <c r="I167" s="12" t="s">
        <v>29</v>
      </c>
      <c r="J167" s="17"/>
    </row>
    <row r="168" spans="3:10" x14ac:dyDescent="0.35">
      <c r="C168" s="12">
        <v>165</v>
      </c>
      <c r="D168" s="12" t="s">
        <v>35</v>
      </c>
      <c r="E168" s="12" t="str">
        <f>IFERROR(VLOOKUP(Sales!D168,Pricing!$C$3:$F$8,2,0),"Service code not found")</f>
        <v>I2</v>
      </c>
      <c r="F168" s="12" t="str">
        <v>Income Tax Act, 1961</v>
      </c>
      <c r="G168" s="16">
        <v>24000</v>
      </c>
      <c r="H168" s="14">
        <v>44466</v>
      </c>
      <c r="I168" s="12" t="s">
        <v>25</v>
      </c>
      <c r="J168" s="17"/>
    </row>
    <row r="169" spans="3:10" x14ac:dyDescent="0.35">
      <c r="C169" s="12">
        <v>166</v>
      </c>
      <c r="D169" s="12" t="s">
        <v>6</v>
      </c>
      <c r="E169" s="12" t="str">
        <f>IFERROR(VLOOKUP(Sales!D169,Pricing!$C$3:$F$8,2,0),"Service code not found")</f>
        <v>G1</v>
      </c>
      <c r="F169" s="12" t="str">
        <v>CGST Act , 2017</v>
      </c>
      <c r="G169" s="16">
        <v>19000</v>
      </c>
      <c r="H169" s="14">
        <v>44468</v>
      </c>
      <c r="I169" s="12" t="s">
        <v>29</v>
      </c>
      <c r="J169" s="17"/>
    </row>
    <row r="170" spans="3:10" x14ac:dyDescent="0.35">
      <c r="C170" s="12">
        <v>167</v>
      </c>
      <c r="D170" s="12" t="s">
        <v>34</v>
      </c>
      <c r="E170" s="12" t="str">
        <f>IFERROR(VLOOKUP(Sales!D170,Pricing!$C$3:$F$8,2,0),"Service code not found")</f>
        <v>G2</v>
      </c>
      <c r="F170" s="12" t="str">
        <v>CGST Act , 2017</v>
      </c>
      <c r="G170" s="16">
        <v>8000</v>
      </c>
      <c r="H170" s="14">
        <v>44468</v>
      </c>
      <c r="I170" s="12" t="s">
        <v>29</v>
      </c>
      <c r="J170" s="17"/>
    </row>
    <row r="171" spans="3:10" x14ac:dyDescent="0.35">
      <c r="C171" s="12">
        <v>168</v>
      </c>
      <c r="D171" s="12" t="s">
        <v>6</v>
      </c>
      <c r="E171" s="12" t="str">
        <f>IFERROR(VLOOKUP(Sales!D171,Pricing!$C$3:$F$8,2,0),"Service code not found")</f>
        <v>G1</v>
      </c>
      <c r="F171" s="12" t="str">
        <v>CGST Act , 2017</v>
      </c>
      <c r="G171" s="16">
        <v>21000</v>
      </c>
      <c r="H171" s="14">
        <v>44472</v>
      </c>
      <c r="I171" s="12" t="s">
        <v>25</v>
      </c>
      <c r="J171" s="17"/>
    </row>
    <row r="172" spans="3:10" x14ac:dyDescent="0.35">
      <c r="C172" s="12">
        <v>169</v>
      </c>
      <c r="D172" s="12" t="s">
        <v>34</v>
      </c>
      <c r="E172" s="12" t="str">
        <f>IFERROR(VLOOKUP(Sales!D172,Pricing!$C$3:$F$8,2,0),"Service code not found")</f>
        <v>G2</v>
      </c>
      <c r="F172" s="12" t="str">
        <v>CGST Act , 2017</v>
      </c>
      <c r="G172" s="16">
        <v>26000</v>
      </c>
      <c r="H172" s="14">
        <v>44473</v>
      </c>
      <c r="I172" s="12" t="s">
        <v>29</v>
      </c>
      <c r="J172" s="17"/>
    </row>
    <row r="173" spans="3:10" x14ac:dyDescent="0.35">
      <c r="C173" s="12">
        <v>170</v>
      </c>
      <c r="D173" s="12" t="s">
        <v>6</v>
      </c>
      <c r="E173" s="12" t="str">
        <f>IFERROR(VLOOKUP(Sales!D173,Pricing!$C$3:$F$8,2,0),"Service code not found")</f>
        <v>G1</v>
      </c>
      <c r="F173" s="12" t="str">
        <v>CGST Act , 2017</v>
      </c>
      <c r="G173" s="16">
        <v>22000</v>
      </c>
      <c r="H173" s="14">
        <v>44476</v>
      </c>
      <c r="I173" s="12" t="s">
        <v>30</v>
      </c>
      <c r="J173" s="17"/>
    </row>
    <row r="174" spans="3:10" x14ac:dyDescent="0.35">
      <c r="C174" s="12">
        <v>171</v>
      </c>
      <c r="D174" s="12" t="s">
        <v>34</v>
      </c>
      <c r="E174" s="12" t="str">
        <f>IFERROR(VLOOKUP(Sales!D174,Pricing!$C$3:$F$8,2,0),"Service code not found")</f>
        <v>G2</v>
      </c>
      <c r="F174" s="12" t="str">
        <v>CGST Act , 2017</v>
      </c>
      <c r="G174" s="16">
        <v>12000</v>
      </c>
      <c r="H174" s="14">
        <v>44479</v>
      </c>
      <c r="I174" s="12" t="s">
        <v>26</v>
      </c>
      <c r="J174" s="17"/>
    </row>
    <row r="175" spans="3:10" x14ac:dyDescent="0.35">
      <c r="C175" s="12">
        <v>172</v>
      </c>
      <c r="D175" s="12" t="s">
        <v>5</v>
      </c>
      <c r="E175" s="12" t="str">
        <f>IFERROR(VLOOKUP(Sales!D175,Pricing!$C$3:$F$8,2,0),"Service code not found")</f>
        <v>I1</v>
      </c>
      <c r="F175" s="12" t="str">
        <v>Income Tax Act, 1961</v>
      </c>
      <c r="G175" s="16">
        <v>17000</v>
      </c>
      <c r="H175" s="14">
        <v>44485</v>
      </c>
      <c r="I175" s="12" t="s">
        <v>31</v>
      </c>
      <c r="J175" s="17"/>
    </row>
    <row r="176" spans="3:10" x14ac:dyDescent="0.35">
      <c r="C176" s="12">
        <v>173</v>
      </c>
      <c r="D176" s="12" t="s">
        <v>5</v>
      </c>
      <c r="E176" s="12" t="str">
        <f>IFERROR(VLOOKUP(Sales!D176,Pricing!$C$3:$F$8,2,0),"Service code not found")</f>
        <v>I1</v>
      </c>
      <c r="F176" s="12" t="str">
        <v>Income Tax Act, 1961</v>
      </c>
      <c r="G176" s="16">
        <v>16000</v>
      </c>
      <c r="H176" s="14">
        <v>44492</v>
      </c>
      <c r="I176" s="12" t="s">
        <v>27</v>
      </c>
      <c r="J176" s="17"/>
    </row>
    <row r="177" spans="3:10" x14ac:dyDescent="0.35">
      <c r="C177" s="12">
        <v>174</v>
      </c>
      <c r="D177" s="12" t="s">
        <v>6</v>
      </c>
      <c r="E177" s="12" t="str">
        <f>IFERROR(VLOOKUP(Sales!D177,Pricing!$C$3:$F$8,2,0),"Service code not found")</f>
        <v>G1</v>
      </c>
      <c r="F177" s="12" t="str">
        <v>CGST Act , 2017</v>
      </c>
      <c r="G177" s="16">
        <v>21000</v>
      </c>
      <c r="H177" s="14">
        <v>44492</v>
      </c>
      <c r="I177" s="12" t="s">
        <v>30</v>
      </c>
      <c r="J177" s="17"/>
    </row>
    <row r="178" spans="3:10" x14ac:dyDescent="0.35">
      <c r="C178" s="12">
        <v>175</v>
      </c>
      <c r="D178" s="12" t="s">
        <v>6</v>
      </c>
      <c r="E178" s="12" t="str">
        <f>IFERROR(VLOOKUP(Sales!D178,Pricing!$C$3:$F$8,2,0),"Service code not found")</f>
        <v>G1</v>
      </c>
      <c r="F178" s="12" t="str">
        <v>CGST Act , 2017</v>
      </c>
      <c r="G178" s="16">
        <v>17000</v>
      </c>
      <c r="H178" s="14">
        <v>44494</v>
      </c>
      <c r="I178" s="12" t="s">
        <v>25</v>
      </c>
      <c r="J178" s="17"/>
    </row>
    <row r="179" spans="3:10" x14ac:dyDescent="0.35">
      <c r="C179" s="12">
        <v>176</v>
      </c>
      <c r="D179" s="12" t="s">
        <v>6</v>
      </c>
      <c r="E179" s="12" t="str">
        <f>IFERROR(VLOOKUP(Sales!D179,Pricing!$C$3:$F$8,2,0),"Service code not found")</f>
        <v>G1</v>
      </c>
      <c r="F179" s="12" t="str">
        <v>CGST Act , 2017</v>
      </c>
      <c r="G179" s="16">
        <v>22000</v>
      </c>
      <c r="H179" s="14">
        <v>44495</v>
      </c>
      <c r="I179" s="12" t="s">
        <v>29</v>
      </c>
      <c r="J179" s="17"/>
    </row>
    <row r="180" spans="3:10" x14ac:dyDescent="0.35">
      <c r="C180" s="12">
        <v>177</v>
      </c>
      <c r="D180" s="12" t="s">
        <v>6</v>
      </c>
      <c r="E180" s="12" t="str">
        <f>IFERROR(VLOOKUP(Sales!D180,Pricing!$C$3:$F$8,2,0),"Service code not found")</f>
        <v>G1</v>
      </c>
      <c r="F180" s="12" t="str">
        <v>CGST Act , 2017</v>
      </c>
      <c r="G180" s="16">
        <v>17000</v>
      </c>
      <c r="H180" s="14">
        <v>44495</v>
      </c>
      <c r="I180" s="12" t="s">
        <v>25</v>
      </c>
      <c r="J180" s="17"/>
    </row>
    <row r="181" spans="3:10" x14ac:dyDescent="0.35">
      <c r="C181" s="12">
        <v>178</v>
      </c>
      <c r="D181" s="12" t="s">
        <v>37</v>
      </c>
      <c r="E181" s="12" t="str">
        <f>IFERROR(VLOOKUP(Sales!D181,Pricing!$C$3:$F$8,2,0),"Service code not found")</f>
        <v>Service code not found</v>
      </c>
      <c r="F181" s="12" t="str">
        <v>Miscellaneous</v>
      </c>
      <c r="G181" s="16">
        <v>18000</v>
      </c>
      <c r="H181" s="14">
        <v>44495</v>
      </c>
      <c r="I181" s="12" t="s">
        <v>25</v>
      </c>
      <c r="J181" s="17"/>
    </row>
    <row r="182" spans="3:10" x14ac:dyDescent="0.35">
      <c r="C182" s="12">
        <v>179</v>
      </c>
      <c r="D182" s="12" t="s">
        <v>35</v>
      </c>
      <c r="E182" s="12" t="str">
        <f>IFERROR(VLOOKUP(Sales!D182,Pricing!$C$3:$F$8,2,0),"Service code not found")</f>
        <v>I2</v>
      </c>
      <c r="F182" s="12" t="str">
        <v>Income Tax Act, 1961</v>
      </c>
      <c r="G182" s="16">
        <v>12000</v>
      </c>
      <c r="H182" s="14">
        <v>44502</v>
      </c>
      <c r="I182" s="12" t="s">
        <v>26</v>
      </c>
      <c r="J182" s="17"/>
    </row>
    <row r="183" spans="3:10" x14ac:dyDescent="0.35">
      <c r="C183" s="12">
        <v>180</v>
      </c>
      <c r="D183" s="12" t="s">
        <v>6</v>
      </c>
      <c r="E183" s="12" t="str">
        <f>IFERROR(VLOOKUP(Sales!D183,Pricing!$C$3:$F$8,2,0),"Service code not found")</f>
        <v>G1</v>
      </c>
      <c r="F183" s="12" t="str">
        <v>CGST Act , 2017</v>
      </c>
      <c r="G183" s="16">
        <v>13000</v>
      </c>
      <c r="H183" s="14">
        <v>44503</v>
      </c>
      <c r="I183" s="12" t="s">
        <v>27</v>
      </c>
      <c r="J183" s="17"/>
    </row>
    <row r="184" spans="3:10" x14ac:dyDescent="0.35">
      <c r="C184" s="12">
        <v>181</v>
      </c>
      <c r="D184" s="12" t="s">
        <v>34</v>
      </c>
      <c r="E184" s="12" t="str">
        <f>IFERROR(VLOOKUP(Sales!D184,Pricing!$C$3:$F$8,2,0),"Service code not found")</f>
        <v>G2</v>
      </c>
      <c r="F184" s="12" t="str">
        <v>CGST Act , 2017</v>
      </c>
      <c r="G184" s="16">
        <v>20000</v>
      </c>
      <c r="H184" s="14">
        <v>44503</v>
      </c>
      <c r="I184" s="12" t="s">
        <v>26</v>
      </c>
      <c r="J184" s="17"/>
    </row>
    <row r="185" spans="3:10" x14ac:dyDescent="0.35">
      <c r="C185" s="12">
        <v>182</v>
      </c>
      <c r="D185" s="12" t="s">
        <v>5</v>
      </c>
      <c r="E185" s="12" t="str">
        <f>IFERROR(VLOOKUP(Sales!D185,Pricing!$C$3:$F$8,2,0),"Service code not found")</f>
        <v>I1</v>
      </c>
      <c r="F185" s="12" t="str">
        <v>Income Tax Act, 1961</v>
      </c>
      <c r="G185" s="16">
        <v>11000</v>
      </c>
      <c r="H185" s="14">
        <v>44509</v>
      </c>
      <c r="I185" s="12" t="s">
        <v>27</v>
      </c>
      <c r="J185" s="17"/>
    </row>
    <row r="186" spans="3:10" x14ac:dyDescent="0.35">
      <c r="C186" s="12">
        <v>183</v>
      </c>
      <c r="D186" s="12" t="s">
        <v>5</v>
      </c>
      <c r="E186" s="12" t="str">
        <f>IFERROR(VLOOKUP(Sales!D186,Pricing!$C$3:$F$8,2,0),"Service code not found")</f>
        <v>I1</v>
      </c>
      <c r="F186" s="12" t="str">
        <v>Income Tax Act, 1961</v>
      </c>
      <c r="G186" s="16">
        <v>21000</v>
      </c>
      <c r="H186" s="14">
        <v>44512</v>
      </c>
      <c r="I186" s="12" t="s">
        <v>31</v>
      </c>
      <c r="J186" s="17"/>
    </row>
    <row r="187" spans="3:10" x14ac:dyDescent="0.35">
      <c r="C187" s="12">
        <v>184</v>
      </c>
      <c r="D187" s="12" t="s">
        <v>6</v>
      </c>
      <c r="E187" s="12" t="str">
        <f>IFERROR(VLOOKUP(Sales!D187,Pricing!$C$3:$F$8,2,0),"Service code not found")</f>
        <v>G1</v>
      </c>
      <c r="F187" s="12" t="str">
        <v>CGST Act , 2017</v>
      </c>
      <c r="G187" s="16">
        <v>27000</v>
      </c>
      <c r="H187" s="14">
        <v>44515</v>
      </c>
      <c r="I187" s="12" t="s">
        <v>26</v>
      </c>
      <c r="J187" s="17"/>
    </row>
    <row r="188" spans="3:10" x14ac:dyDescent="0.35">
      <c r="C188" s="12">
        <v>185</v>
      </c>
      <c r="D188" s="12" t="s">
        <v>34</v>
      </c>
      <c r="E188" s="12" t="str">
        <f>IFERROR(VLOOKUP(Sales!D188,Pricing!$C$3:$F$8,2,0),"Service code not found")</f>
        <v>G2</v>
      </c>
      <c r="F188" s="12" t="str">
        <v>CGST Act , 2017</v>
      </c>
      <c r="G188" s="16">
        <v>14000</v>
      </c>
      <c r="H188" s="14">
        <v>44525</v>
      </c>
      <c r="I188" s="12" t="s">
        <v>27</v>
      </c>
      <c r="J188" s="17"/>
    </row>
    <row r="189" spans="3:10" x14ac:dyDescent="0.35">
      <c r="C189" s="12">
        <v>186</v>
      </c>
      <c r="D189" s="12" t="s">
        <v>36</v>
      </c>
      <c r="E189" s="12" t="str">
        <f>IFERROR(VLOOKUP(Sales!D189,Pricing!$C$3:$F$8,2,0),"Service code not found")</f>
        <v>C1</v>
      </c>
      <c r="F189" s="12" t="str">
        <v>Companies Act, 2013</v>
      </c>
      <c r="G189" s="16">
        <v>7000</v>
      </c>
      <c r="H189" s="14">
        <v>44525</v>
      </c>
      <c r="I189" s="12" t="s">
        <v>29</v>
      </c>
      <c r="J189" s="17"/>
    </row>
    <row r="190" spans="3:10" x14ac:dyDescent="0.35">
      <c r="C190" s="12">
        <v>187</v>
      </c>
      <c r="D190" s="12" t="s">
        <v>35</v>
      </c>
      <c r="E190" s="12" t="str">
        <f>IFERROR(VLOOKUP(Sales!D190,Pricing!$C$3:$F$8,2,0),"Service code not found")</f>
        <v>I2</v>
      </c>
      <c r="F190" s="12" t="str">
        <v>Income Tax Act, 1961</v>
      </c>
      <c r="G190" s="16">
        <v>28000</v>
      </c>
      <c r="H190" s="14">
        <v>44526</v>
      </c>
      <c r="I190" s="12" t="s">
        <v>27</v>
      </c>
      <c r="J190" s="17"/>
    </row>
    <row r="191" spans="3:10" x14ac:dyDescent="0.35">
      <c r="C191" s="12">
        <v>188</v>
      </c>
      <c r="D191" s="12" t="s">
        <v>35</v>
      </c>
      <c r="E191" s="12" t="str">
        <f>IFERROR(VLOOKUP(Sales!D191,Pricing!$C$3:$F$8,2,0),"Service code not found")</f>
        <v>I2</v>
      </c>
      <c r="F191" s="12" t="str">
        <v>Income Tax Act, 1961</v>
      </c>
      <c r="G191" s="16">
        <v>25000</v>
      </c>
      <c r="H191" s="14">
        <v>44528</v>
      </c>
      <c r="I191" s="12" t="s">
        <v>28</v>
      </c>
      <c r="J191" s="17"/>
    </row>
    <row r="192" spans="3:10" x14ac:dyDescent="0.35">
      <c r="C192" s="12">
        <v>189</v>
      </c>
      <c r="D192" s="12" t="s">
        <v>6</v>
      </c>
      <c r="E192" s="12" t="str">
        <f>IFERROR(VLOOKUP(Sales!D192,Pricing!$C$3:$F$8,2,0),"Service code not found")</f>
        <v>G1</v>
      </c>
      <c r="F192" s="12" t="str">
        <v>CGST Act , 2017</v>
      </c>
      <c r="G192" s="16">
        <v>22000</v>
      </c>
      <c r="H192" s="14">
        <v>44528</v>
      </c>
      <c r="I192" s="12" t="s">
        <v>25</v>
      </c>
      <c r="J192" s="17"/>
    </row>
    <row r="193" spans="3:10" x14ac:dyDescent="0.35">
      <c r="C193" s="12">
        <v>190</v>
      </c>
      <c r="D193" s="12" t="s">
        <v>5</v>
      </c>
      <c r="E193" s="12" t="str">
        <f>IFERROR(VLOOKUP(Sales!D193,Pricing!$C$3:$F$8,2,0),"Service code not found")</f>
        <v>I1</v>
      </c>
      <c r="F193" s="12" t="str">
        <v>Income Tax Act, 1961</v>
      </c>
      <c r="G193" s="16">
        <v>15000</v>
      </c>
      <c r="H193" s="14">
        <v>44529</v>
      </c>
      <c r="I193" s="12" t="s">
        <v>31</v>
      </c>
      <c r="J193" s="17"/>
    </row>
    <row r="194" spans="3:10" x14ac:dyDescent="0.35">
      <c r="C194" s="12">
        <v>191</v>
      </c>
      <c r="D194" s="12" t="s">
        <v>6</v>
      </c>
      <c r="E194" s="12" t="str">
        <f>IFERROR(VLOOKUP(Sales!D194,Pricing!$C$3:$F$8,2,0),"Service code not found")</f>
        <v>G1</v>
      </c>
      <c r="F194" s="12" t="str">
        <v>CGST Act , 2017</v>
      </c>
      <c r="G194" s="16">
        <v>25000</v>
      </c>
      <c r="H194" s="14">
        <v>44530</v>
      </c>
      <c r="I194" s="12" t="s">
        <v>26</v>
      </c>
      <c r="J194" s="17"/>
    </row>
    <row r="195" spans="3:10" x14ac:dyDescent="0.35">
      <c r="C195" s="12">
        <v>192</v>
      </c>
      <c r="D195" s="12" t="s">
        <v>34</v>
      </c>
      <c r="E195" s="12" t="str">
        <f>IFERROR(VLOOKUP(Sales!D195,Pricing!$C$3:$F$8,2,0),"Service code not found")</f>
        <v>G2</v>
      </c>
      <c r="F195" s="12" t="str">
        <v>CGST Act , 2017</v>
      </c>
      <c r="G195" s="16">
        <v>23000</v>
      </c>
      <c r="H195" s="14">
        <v>44532</v>
      </c>
      <c r="I195" s="12" t="s">
        <v>26</v>
      </c>
      <c r="J195" s="17"/>
    </row>
    <row r="196" spans="3:10" x14ac:dyDescent="0.35">
      <c r="C196" s="12">
        <v>193</v>
      </c>
      <c r="D196" s="12" t="s">
        <v>34</v>
      </c>
      <c r="E196" s="12" t="str">
        <f>IFERROR(VLOOKUP(Sales!D196,Pricing!$C$3:$F$8,2,0),"Service code not found")</f>
        <v>G2</v>
      </c>
      <c r="F196" s="12" t="str">
        <v>CGST Act , 2017</v>
      </c>
      <c r="G196" s="16">
        <v>27000</v>
      </c>
      <c r="H196" s="14">
        <v>44534</v>
      </c>
      <c r="I196" s="12" t="s">
        <v>31</v>
      </c>
      <c r="J196" s="17"/>
    </row>
    <row r="197" spans="3:10" x14ac:dyDescent="0.35">
      <c r="C197" s="12">
        <v>194</v>
      </c>
      <c r="D197" s="12" t="s">
        <v>5</v>
      </c>
      <c r="E197" s="12" t="str">
        <f>IFERROR(VLOOKUP(Sales!D197,Pricing!$C$3:$F$8,2,0),"Service code not found")</f>
        <v>I1</v>
      </c>
      <c r="F197" s="12" t="str">
        <v>Income Tax Act, 1961</v>
      </c>
      <c r="G197" s="16">
        <v>26000</v>
      </c>
      <c r="H197" s="14">
        <v>44535</v>
      </c>
      <c r="I197" s="12" t="s">
        <v>26</v>
      </c>
      <c r="J197" s="17"/>
    </row>
    <row r="198" spans="3:10" x14ac:dyDescent="0.35">
      <c r="C198" s="12">
        <v>195</v>
      </c>
      <c r="D198" s="12" t="s">
        <v>37</v>
      </c>
      <c r="E198" s="12" t="str">
        <f>IFERROR(VLOOKUP(Sales!D198,Pricing!$C$3:$F$8,2,0),"Service code not found")</f>
        <v>Service code not found</v>
      </c>
      <c r="F198" s="12" t="str">
        <v>Miscellaneous</v>
      </c>
      <c r="G198" s="16">
        <v>17000</v>
      </c>
      <c r="H198" s="14">
        <v>44536</v>
      </c>
      <c r="I198" s="12" t="s">
        <v>29</v>
      </c>
      <c r="J198" s="17"/>
    </row>
    <row r="199" spans="3:10" x14ac:dyDescent="0.35">
      <c r="C199" s="12">
        <v>196</v>
      </c>
      <c r="D199" s="12" t="s">
        <v>6</v>
      </c>
      <c r="E199" s="12" t="str">
        <f>IFERROR(VLOOKUP(Sales!D199,Pricing!$C$3:$F$8,2,0),"Service code not found")</f>
        <v>G1</v>
      </c>
      <c r="F199" s="12" t="str">
        <v>CGST Act , 2017</v>
      </c>
      <c r="G199" s="16">
        <v>16000</v>
      </c>
      <c r="H199" s="14">
        <v>44542</v>
      </c>
      <c r="I199" s="12" t="s">
        <v>28</v>
      </c>
      <c r="J199" s="17"/>
    </row>
    <row r="200" spans="3:10" x14ac:dyDescent="0.35">
      <c r="C200" s="12">
        <v>197</v>
      </c>
      <c r="D200" s="12" t="s">
        <v>6</v>
      </c>
      <c r="E200" s="12" t="str">
        <f>IFERROR(VLOOKUP(Sales!D200,Pricing!$C$3:$F$8,2,0),"Service code not found")</f>
        <v>G1</v>
      </c>
      <c r="F200" s="12" t="str">
        <v>CGST Act , 2017</v>
      </c>
      <c r="G200" s="16">
        <v>28000</v>
      </c>
      <c r="H200" s="14">
        <v>44542</v>
      </c>
      <c r="I200" s="12" t="s">
        <v>25</v>
      </c>
      <c r="J200" s="17"/>
    </row>
    <row r="201" spans="3:10" x14ac:dyDescent="0.35">
      <c r="C201" s="12">
        <v>198</v>
      </c>
      <c r="D201" s="12" t="s">
        <v>6</v>
      </c>
      <c r="E201" s="12" t="str">
        <f>IFERROR(VLOOKUP(Sales!D201,Pricing!$C$3:$F$8,2,0),"Service code not found")</f>
        <v>G1</v>
      </c>
      <c r="F201" s="12" t="str">
        <v>CGST Act , 2017</v>
      </c>
      <c r="G201" s="16">
        <v>14000</v>
      </c>
      <c r="H201" s="14">
        <v>44542</v>
      </c>
      <c r="I201" s="12" t="s">
        <v>26</v>
      </c>
      <c r="J201" s="17"/>
    </row>
    <row r="202" spans="3:10" x14ac:dyDescent="0.35">
      <c r="C202" s="12">
        <v>199</v>
      </c>
      <c r="D202" s="12" t="s">
        <v>6</v>
      </c>
      <c r="E202" s="12" t="str">
        <f>IFERROR(VLOOKUP(Sales!D202,Pricing!$C$3:$F$8,2,0),"Service code not found")</f>
        <v>G1</v>
      </c>
      <c r="F202" s="12" t="str">
        <v>CGST Act , 2017</v>
      </c>
      <c r="G202" s="16">
        <v>27000</v>
      </c>
      <c r="H202" s="14">
        <v>44545</v>
      </c>
      <c r="I202" s="12" t="s">
        <v>29</v>
      </c>
      <c r="J202" s="17"/>
    </row>
    <row r="203" spans="3:10" x14ac:dyDescent="0.35">
      <c r="C203" s="12">
        <v>200</v>
      </c>
      <c r="D203" s="12" t="s">
        <v>6</v>
      </c>
      <c r="E203" s="12" t="str">
        <f>IFERROR(VLOOKUP(Sales!D203,Pricing!$C$3:$F$8,2,0),"Service code not found")</f>
        <v>G1</v>
      </c>
      <c r="F203" s="12" t="str">
        <v>CGST Act , 2017</v>
      </c>
      <c r="G203" s="16">
        <v>16000</v>
      </c>
      <c r="H203" s="14">
        <v>44546</v>
      </c>
      <c r="I203" s="12" t="s">
        <v>26</v>
      </c>
      <c r="J203" s="17"/>
    </row>
  </sheetData>
  <conditionalFormatting sqref="C3:I203">
    <cfRule type="expression" dxfId="4" priority="6">
      <formula>$F4="CGST Act, 2017"</formula>
    </cfRule>
    <cfRule type="expression" dxfId="3" priority="2">
      <formula>$F3="Income Tax Act, 1961"</formula>
    </cfRule>
    <cfRule type="expression" dxfId="2" priority="3">
      <formula>$F3="Miscellaneous"</formula>
    </cfRule>
    <cfRule type="expression" dxfId="1" priority="4">
      <formula>$F3="Companies Act, 2013"</formula>
    </cfRule>
  </conditionalFormatting>
  <conditionalFormatting sqref="C4:I203">
    <cfRule type="expression" dxfId="0" priority="5">
      <formula>$F4="CGST Act , 2017"</formula>
    </cfRule>
  </conditionalFormatting>
  <conditionalFormatting sqref="G4:G203">
    <cfRule type="iconSet" priority="1">
      <iconSet iconSet="3Arrows">
        <cfvo type="percent" val="0"/>
        <cfvo type="percent" val="33"/>
        <cfvo type="percent" val="67"/>
      </iconSet>
    </cfRule>
  </conditionalFormatting>
  <pageMargins left="0.7" right="0.7" top="0.75" bottom="0.75" header="0.3" footer="0.3"/>
  <pageSetup orientation="landscape" r:id="rId2"/>
  <headerFooter>
    <oddHeader>&amp;L&amp;D&amp;C&amp;P</oddHeader>
    <oddFooter>&amp;C&amp;P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2D0E6A-8E66-B14D-A356-C7B616BCF456}">
  <dimension ref="C1:K26"/>
  <sheetViews>
    <sheetView showGridLines="0" topLeftCell="C16" workbookViewId="0">
      <selection activeCell="D26" activeCellId="1" sqref="D19:J19 D26:J26"/>
    </sheetView>
  </sheetViews>
  <sheetFormatPr defaultColWidth="10.6640625" defaultRowHeight="15.5" x14ac:dyDescent="0.35"/>
  <cols>
    <col min="3" max="3" width="18.58203125" bestFit="1" customWidth="1"/>
    <col min="4" max="4" width="15.08203125" bestFit="1" customWidth="1"/>
    <col min="5" max="5" width="7" bestFit="1" customWidth="1"/>
    <col min="6" max="6" width="15.9140625" bestFit="1" customWidth="1"/>
    <col min="7" max="7" width="11.6640625" bestFit="1" customWidth="1"/>
    <col min="8" max="8" width="6.75" bestFit="1" customWidth="1"/>
    <col min="9" max="9" width="9.08203125" bestFit="1" customWidth="1"/>
    <col min="10" max="10" width="10.33203125" bestFit="1" customWidth="1"/>
    <col min="11" max="11" width="10.58203125" bestFit="1" customWidth="1"/>
  </cols>
  <sheetData>
    <row r="1" spans="3:4" x14ac:dyDescent="0.35">
      <c r="C1" s="34" t="s">
        <v>41</v>
      </c>
      <c r="D1" t="s">
        <v>61</v>
      </c>
    </row>
    <row r="2" spans="3:4" x14ac:dyDescent="0.35">
      <c r="C2" s="34" t="s">
        <v>24</v>
      </c>
      <c r="D2" t="s">
        <v>27</v>
      </c>
    </row>
    <row r="3" spans="3:4" x14ac:dyDescent="0.35">
      <c r="C3" s="34" t="s">
        <v>33</v>
      </c>
      <c r="D3" t="s">
        <v>37</v>
      </c>
    </row>
    <row r="5" spans="3:4" x14ac:dyDescent="0.35">
      <c r="C5" t="s">
        <v>71</v>
      </c>
    </row>
    <row r="6" spans="3:4" x14ac:dyDescent="0.35">
      <c r="C6" s="33"/>
    </row>
    <row r="18" spans="3:11" x14ac:dyDescent="0.35">
      <c r="C18" s="34" t="s">
        <v>70</v>
      </c>
      <c r="D18" s="34" t="s">
        <v>66</v>
      </c>
    </row>
    <row r="19" spans="3:11" x14ac:dyDescent="0.35">
      <c r="C19" s="34" t="s">
        <v>68</v>
      </c>
      <c r="D19" t="s">
        <v>30</v>
      </c>
      <c r="E19" t="s">
        <v>27</v>
      </c>
      <c r="F19" t="s">
        <v>31</v>
      </c>
      <c r="G19" t="s">
        <v>26</v>
      </c>
      <c r="H19" t="s">
        <v>28</v>
      </c>
      <c r="I19" t="s">
        <v>25</v>
      </c>
      <c r="J19" t="s">
        <v>29</v>
      </c>
      <c r="K19" t="s">
        <v>67</v>
      </c>
    </row>
    <row r="20" spans="3:11" x14ac:dyDescent="0.35">
      <c r="C20" s="35" t="s">
        <v>37</v>
      </c>
      <c r="D20" s="33"/>
      <c r="E20" s="33">
        <v>16000</v>
      </c>
      <c r="F20" s="33"/>
      <c r="G20" s="33">
        <v>15000</v>
      </c>
      <c r="H20" s="33"/>
      <c r="I20" s="33">
        <v>52000</v>
      </c>
      <c r="J20" s="33">
        <v>128000</v>
      </c>
      <c r="K20" s="33">
        <v>211000</v>
      </c>
    </row>
    <row r="21" spans="3:11" x14ac:dyDescent="0.35">
      <c r="C21" s="35" t="s">
        <v>34</v>
      </c>
      <c r="D21" s="33"/>
      <c r="E21" s="33">
        <v>124000</v>
      </c>
      <c r="F21" s="33">
        <v>27000</v>
      </c>
      <c r="G21" s="33">
        <v>179000</v>
      </c>
      <c r="H21" s="33"/>
      <c r="I21" s="33">
        <v>21000</v>
      </c>
      <c r="J21" s="33">
        <v>103000</v>
      </c>
      <c r="K21" s="33">
        <v>454000</v>
      </c>
    </row>
    <row r="22" spans="3:11" x14ac:dyDescent="0.35">
      <c r="C22" s="35" t="s">
        <v>6</v>
      </c>
      <c r="D22" s="33">
        <v>164000</v>
      </c>
      <c r="E22" s="33">
        <v>139000</v>
      </c>
      <c r="F22" s="33">
        <v>130000</v>
      </c>
      <c r="G22" s="33">
        <v>389000</v>
      </c>
      <c r="H22" s="33">
        <v>127000</v>
      </c>
      <c r="I22" s="33">
        <v>204000</v>
      </c>
      <c r="J22" s="33">
        <v>159000</v>
      </c>
      <c r="K22" s="33">
        <v>1312000</v>
      </c>
    </row>
    <row r="23" spans="3:11" x14ac:dyDescent="0.35">
      <c r="C23" s="35" t="s">
        <v>5</v>
      </c>
      <c r="D23" s="33">
        <v>12000</v>
      </c>
      <c r="E23" s="33">
        <v>84000</v>
      </c>
      <c r="F23" s="33">
        <v>275000</v>
      </c>
      <c r="G23" s="33">
        <v>195000</v>
      </c>
      <c r="H23" s="33">
        <v>122000</v>
      </c>
      <c r="I23" s="33">
        <v>71000</v>
      </c>
      <c r="J23" s="33">
        <v>26000</v>
      </c>
      <c r="K23" s="33">
        <v>785000</v>
      </c>
    </row>
    <row r="24" spans="3:11" x14ac:dyDescent="0.35">
      <c r="C24" s="35" t="s">
        <v>36</v>
      </c>
      <c r="D24" s="33">
        <v>11000</v>
      </c>
      <c r="E24" s="33">
        <v>162000</v>
      </c>
      <c r="F24" s="33">
        <v>20000</v>
      </c>
      <c r="G24" s="33">
        <v>80000</v>
      </c>
      <c r="H24" s="33">
        <v>66000</v>
      </c>
      <c r="I24" s="33">
        <v>39000</v>
      </c>
      <c r="J24" s="33">
        <v>122000</v>
      </c>
      <c r="K24" s="33">
        <v>500000</v>
      </c>
    </row>
    <row r="25" spans="3:11" x14ac:dyDescent="0.35">
      <c r="C25" s="35" t="s">
        <v>35</v>
      </c>
      <c r="D25" s="33">
        <v>54000</v>
      </c>
      <c r="E25" s="33">
        <v>78000</v>
      </c>
      <c r="F25" s="33">
        <v>11000</v>
      </c>
      <c r="G25" s="33">
        <v>121000</v>
      </c>
      <c r="H25" s="33">
        <v>61000</v>
      </c>
      <c r="I25" s="33">
        <v>66000</v>
      </c>
      <c r="J25" s="33">
        <v>21000</v>
      </c>
      <c r="K25" s="33">
        <v>412000</v>
      </c>
    </row>
    <row r="26" spans="3:11" x14ac:dyDescent="0.35">
      <c r="C26" s="35" t="s">
        <v>67</v>
      </c>
      <c r="D26" s="33">
        <v>241000</v>
      </c>
      <c r="E26" s="33">
        <v>603000</v>
      </c>
      <c r="F26" s="33">
        <v>463000</v>
      </c>
      <c r="G26" s="33">
        <v>979000</v>
      </c>
      <c r="H26" s="33">
        <v>376000</v>
      </c>
      <c r="I26" s="33">
        <v>453000</v>
      </c>
      <c r="J26" s="33">
        <v>559000</v>
      </c>
      <c r="K26" s="33">
        <v>3674000</v>
      </c>
    </row>
  </sheetData>
  <pageMargins left="0.7" right="0.7" top="0.75" bottom="0.75" header="0.3" footer="0.3"/>
  <drawing r:id="rId3"/>
  <extLst>
    <ext xmlns:x14="http://schemas.microsoft.com/office/spreadsheetml/2009/9/main" uri="{A8765BA9-456A-4dab-B4F3-ACF838C121DE}">
      <x14:slicerList>
        <x14:slicer r:id="rId4"/>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4C6C7C-7261-BE4E-9D0C-F60EEA111DB4}">
  <dimension ref="C1:I21"/>
  <sheetViews>
    <sheetView showGridLines="0" workbookViewId="0">
      <selection activeCell="D20" sqref="D20"/>
    </sheetView>
  </sheetViews>
  <sheetFormatPr defaultColWidth="10.6640625" defaultRowHeight="15.5" x14ac:dyDescent="0.35"/>
  <cols>
    <col min="3" max="3" width="14.6640625" bestFit="1" customWidth="1"/>
    <col min="6" max="6" width="11.33203125" bestFit="1" customWidth="1"/>
    <col min="7" max="7" width="9.83203125" bestFit="1" customWidth="1"/>
    <col min="8" max="8" width="9.6640625" bestFit="1" customWidth="1"/>
    <col min="9" max="9" width="138.25" customWidth="1"/>
  </cols>
  <sheetData>
    <row r="1" spans="3:9" x14ac:dyDescent="0.35">
      <c r="C1" s="11" t="s">
        <v>49</v>
      </c>
    </row>
    <row r="4" spans="3:9" x14ac:dyDescent="0.35">
      <c r="C4" s="48" t="s">
        <v>33</v>
      </c>
      <c r="D4" s="48" t="s">
        <v>43</v>
      </c>
      <c r="E4" s="48" t="s">
        <v>48</v>
      </c>
      <c r="F4" s="20" t="s">
        <v>44</v>
      </c>
      <c r="G4" s="20" t="s">
        <v>45</v>
      </c>
      <c r="H4" s="20" t="s">
        <v>46</v>
      </c>
      <c r="I4" s="44" t="s">
        <v>50</v>
      </c>
    </row>
    <row r="5" spans="3:9" x14ac:dyDescent="0.35">
      <c r="C5" s="48"/>
      <c r="D5" s="48"/>
      <c r="E5" s="48"/>
      <c r="F5" s="21">
        <v>0.09</v>
      </c>
      <c r="G5" s="21">
        <v>0.09</v>
      </c>
      <c r="H5" s="21">
        <v>0.05</v>
      </c>
      <c r="I5" s="44"/>
    </row>
    <row r="6" spans="3:9" x14ac:dyDescent="0.35">
      <c r="C6" s="19" t="s">
        <v>34</v>
      </c>
      <c r="D6" s="12">
        <f>(GETPIVOTDATA("Amount (INR)",Pivot!$C$18,"Service","GST Audit"))</f>
        <v>454000</v>
      </c>
      <c r="E6" s="45" t="s">
        <v>47</v>
      </c>
      <c r="F6" s="12" cm="1">
        <f t="array" ref="F6:H11">sales*tax</f>
        <v>40860</v>
      </c>
      <c r="G6" s="12">
        <v>40860</v>
      </c>
      <c r="H6" s="12">
        <v>22700</v>
      </c>
      <c r="I6" s="12" t="str">
        <f>"Amount paybale to Central Govt. is"&amp;" "&amp;TEXT(F6,"#####")&amp;"Rs."&amp;" "&amp;",Amount paybale to Statel Govt. is"&amp;" "&amp;TEXT(G6,"#####")&amp;"Rs."&amp;" "&amp;",Amount paybale to Local Govt. is"&amp;" "&amp;TEXT(H6,"#####")&amp;"Rs."&amp;" "&amp;"for the"&amp;" "&amp;TEXT(C6,"####")&amp;" "&amp;"service."</f>
        <v>Amount paybale to Central Govt. is 40860Rs. ,Amount paybale to Statel Govt. is 40860Rs. ,Amount paybale to Local Govt. is 22700Rs. for the GST Audit service.</v>
      </c>
    </row>
    <row r="7" spans="3:9" x14ac:dyDescent="0.35">
      <c r="C7" s="12" t="s">
        <v>36</v>
      </c>
      <c r="D7" s="12">
        <f>GETPIVOTDATA("Amount (INR)",Pivot!$C$18,"Service","Stat Audit")</f>
        <v>500000</v>
      </c>
      <c r="E7" s="46"/>
      <c r="F7" s="12">
        <v>45000</v>
      </c>
      <c r="G7" s="12">
        <v>45000</v>
      </c>
      <c r="H7" s="12">
        <v>25000</v>
      </c>
      <c r="I7" s="12" t="str">
        <f t="shared" ref="I7:I11" si="0">"Amount paybale to Central Govt. is"&amp;" "&amp;TEXT(F7,"#####")&amp;"Rs."&amp;" "&amp;",Amount paybale to Statel Govt. is"&amp;" "&amp;TEXT(G7,"#####")&amp;"Rs."&amp;" "&amp;",Amount paybale to Local Govt. is"&amp;" "&amp;TEXT(H7,"#####")&amp;"Rs."&amp;" "&amp;"for the"&amp;" "&amp;TEXT(C7,"####")&amp;" "&amp;"service."</f>
        <v>Amount paybale to Central Govt. is 45000Rs. ,Amount paybale to Statel Govt. is 45000Rs. ,Amount paybale to Local Govt. is 25000Rs. for the Stat Audit service.</v>
      </c>
    </row>
    <row r="8" spans="3:9" x14ac:dyDescent="0.35">
      <c r="C8" s="12" t="s">
        <v>5</v>
      </c>
      <c r="D8" s="12">
        <f>GETPIVOTDATA("Amount (INR)",Pivot!$C$18,"Service","ITR")</f>
        <v>785000</v>
      </c>
      <c r="E8" s="46"/>
      <c r="F8" s="12">
        <v>70650</v>
      </c>
      <c r="G8" s="12">
        <v>70650</v>
      </c>
      <c r="H8" s="12">
        <v>39250</v>
      </c>
      <c r="I8" s="12" t="str">
        <f t="shared" si="0"/>
        <v>Amount paybale to Central Govt. is 70650Rs. ,Amount paybale to Statel Govt. is 70650Rs. ,Amount paybale to Local Govt. is 39250Rs. for the ITR service.</v>
      </c>
    </row>
    <row r="9" spans="3:9" x14ac:dyDescent="0.35">
      <c r="C9" s="12" t="s">
        <v>6</v>
      </c>
      <c r="D9" s="12">
        <f>GETPIVOTDATA("Amount (INR)",Pivot!$C$18,"Service","GSTR")</f>
        <v>1312000</v>
      </c>
      <c r="E9" s="46"/>
      <c r="F9" s="12">
        <v>118080</v>
      </c>
      <c r="G9" s="12">
        <v>118080</v>
      </c>
      <c r="H9" s="12">
        <v>65600</v>
      </c>
      <c r="I9" s="12" t="str">
        <f t="shared" si="0"/>
        <v>Amount paybale to Central Govt. is 118080Rs. ,Amount paybale to Statel Govt. is 118080Rs. ,Amount paybale to Local Govt. is 65600Rs. for the GSTR service.</v>
      </c>
    </row>
    <row r="10" spans="3:9" x14ac:dyDescent="0.35">
      <c r="C10" s="23" t="s">
        <v>35</v>
      </c>
      <c r="D10" s="12">
        <f>GETPIVOTDATA("Amount (INR)",Pivot!$C$18,"Service","Tax Audit")</f>
        <v>412000</v>
      </c>
      <c r="E10" s="46"/>
      <c r="F10" s="12">
        <v>37080</v>
      </c>
      <c r="G10" s="12">
        <v>37080</v>
      </c>
      <c r="H10" s="12">
        <v>20600</v>
      </c>
      <c r="I10" s="12" t="str">
        <f t="shared" si="0"/>
        <v>Amount paybale to Central Govt. is 37080Rs. ,Amount paybale to Statel Govt. is 37080Rs. ,Amount paybale to Local Govt. is 20600Rs. for the Tax Audit service.</v>
      </c>
    </row>
    <row r="11" spans="3:9" x14ac:dyDescent="0.35">
      <c r="C11" s="12" t="s">
        <v>37</v>
      </c>
      <c r="D11" s="12">
        <f>GETPIVOTDATA("Amount (INR)",Pivot!$C$18,"Service","Accounting work")</f>
        <v>211000</v>
      </c>
      <c r="E11" s="47"/>
      <c r="F11" s="12">
        <v>18990</v>
      </c>
      <c r="G11" s="12">
        <v>18990</v>
      </c>
      <c r="H11" s="12">
        <v>10550</v>
      </c>
      <c r="I11" s="12" t="str">
        <f t="shared" si="0"/>
        <v>Amount paybale to Central Govt. is 18990Rs. ,Amount paybale to Statel Govt. is 18990Rs. ,Amount paybale to Local Govt. is 10550Rs. for the Accounting work service.</v>
      </c>
    </row>
    <row r="14" spans="3:9" x14ac:dyDescent="0.35">
      <c r="C14" s="48" t="s">
        <v>33</v>
      </c>
      <c r="D14" s="48" t="s">
        <v>43</v>
      </c>
      <c r="E14" s="48" t="s">
        <v>48</v>
      </c>
      <c r="F14" s="20" t="s">
        <v>44</v>
      </c>
      <c r="G14" s="20" t="s">
        <v>45</v>
      </c>
      <c r="H14" s="20" t="s">
        <v>46</v>
      </c>
    </row>
    <row r="15" spans="3:9" x14ac:dyDescent="0.35">
      <c r="C15" s="48"/>
      <c r="D15" s="48"/>
      <c r="E15" s="48"/>
      <c r="F15" s="21">
        <v>0.09</v>
      </c>
      <c r="G15" s="21">
        <v>0.09</v>
      </c>
      <c r="H15" s="21">
        <v>0.05</v>
      </c>
    </row>
    <row r="16" spans="3:9" x14ac:dyDescent="0.35">
      <c r="C16" s="19" t="s">
        <v>34</v>
      </c>
      <c r="D16" s="12">
        <f>(GETPIVOTDATA("Amount (INR)",Pivot!$C$18,"Service","GST Audit"))</f>
        <v>454000</v>
      </c>
      <c r="E16" s="45" t="s">
        <v>47</v>
      </c>
      <c r="F16" s="12">
        <f>D16*$F$15</f>
        <v>40860</v>
      </c>
      <c r="G16" s="12">
        <f>D16*$G$15</f>
        <v>40860</v>
      </c>
      <c r="H16" s="12">
        <f>D16*$H$15</f>
        <v>22700</v>
      </c>
    </row>
    <row r="17" spans="3:8" x14ac:dyDescent="0.35">
      <c r="C17" s="12" t="s">
        <v>36</v>
      </c>
      <c r="D17" s="12">
        <f>GETPIVOTDATA("Amount (INR)",Pivot!$C$18,"Service","Stat Audit")</f>
        <v>500000</v>
      </c>
      <c r="E17" s="46"/>
      <c r="F17" s="12">
        <f t="shared" ref="F17:F21" si="1">D17*$F$15</f>
        <v>45000</v>
      </c>
      <c r="G17" s="12">
        <f t="shared" ref="G17:G21" si="2">D17*$G$15</f>
        <v>45000</v>
      </c>
      <c r="H17" s="12">
        <f t="shared" ref="H17:H21" si="3">D17*$H$15</f>
        <v>25000</v>
      </c>
    </row>
    <row r="18" spans="3:8" x14ac:dyDescent="0.35">
      <c r="C18" s="12" t="s">
        <v>5</v>
      </c>
      <c r="D18" s="12">
        <f>GETPIVOTDATA("Amount (INR)",Pivot!$C$18,"Service","ITR")</f>
        <v>785000</v>
      </c>
      <c r="E18" s="46"/>
      <c r="F18" s="12">
        <f t="shared" si="1"/>
        <v>70650</v>
      </c>
      <c r="G18" s="12">
        <f t="shared" si="2"/>
        <v>70650</v>
      </c>
      <c r="H18" s="12">
        <f t="shared" si="3"/>
        <v>39250</v>
      </c>
    </row>
    <row r="19" spans="3:8" x14ac:dyDescent="0.35">
      <c r="C19" s="12" t="s">
        <v>6</v>
      </c>
      <c r="D19" s="12">
        <f>GETPIVOTDATA("Amount (INR)",Pivot!$C$18,"Service","GSTR")</f>
        <v>1312000</v>
      </c>
      <c r="E19" s="46"/>
      <c r="F19" s="12">
        <f t="shared" si="1"/>
        <v>118080</v>
      </c>
      <c r="G19" s="12">
        <f t="shared" si="2"/>
        <v>118080</v>
      </c>
      <c r="H19" s="12">
        <f t="shared" si="3"/>
        <v>65600</v>
      </c>
    </row>
    <row r="20" spans="3:8" x14ac:dyDescent="0.35">
      <c r="C20" s="23" t="s">
        <v>35</v>
      </c>
      <c r="D20" s="12">
        <f>GETPIVOTDATA("Amount (INR)",Pivot!$C$18,"Service","Tax Audit")</f>
        <v>412000</v>
      </c>
      <c r="E20" s="46"/>
      <c r="F20" s="12">
        <f t="shared" si="1"/>
        <v>37080</v>
      </c>
      <c r="G20" s="12">
        <f t="shared" si="2"/>
        <v>37080</v>
      </c>
      <c r="H20" s="12">
        <f t="shared" si="3"/>
        <v>20600</v>
      </c>
    </row>
    <row r="21" spans="3:8" x14ac:dyDescent="0.35">
      <c r="C21" s="12" t="s">
        <v>37</v>
      </c>
      <c r="D21" s="12">
        <f>GETPIVOTDATA("Amount (INR)",Pivot!$C$18,"Service","Accounting work")</f>
        <v>211000</v>
      </c>
      <c r="E21" s="47"/>
      <c r="F21" s="12">
        <f t="shared" si="1"/>
        <v>18990</v>
      </c>
      <c r="G21" s="12">
        <f t="shared" si="2"/>
        <v>18990</v>
      </c>
      <c r="H21" s="12">
        <f t="shared" si="3"/>
        <v>10550</v>
      </c>
    </row>
  </sheetData>
  <mergeCells count="9">
    <mergeCell ref="C4:C5"/>
    <mergeCell ref="C14:C15"/>
    <mergeCell ref="D14:D15"/>
    <mergeCell ref="E14:E15"/>
    <mergeCell ref="I4:I5"/>
    <mergeCell ref="E6:E11"/>
    <mergeCell ref="E16:E21"/>
    <mergeCell ref="E4:E5"/>
    <mergeCell ref="D4:D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3E486-8123-B541-8210-A1A27CCE63B5}">
  <dimension ref="C1:K10"/>
  <sheetViews>
    <sheetView showGridLines="0" workbookViewId="0">
      <selection activeCell="K4" sqref="K4"/>
    </sheetView>
  </sheetViews>
  <sheetFormatPr defaultColWidth="10.6640625" defaultRowHeight="15.5" x14ac:dyDescent="0.35"/>
  <cols>
    <col min="3" max="3" width="14.6640625" bestFit="1" customWidth="1"/>
    <col min="4" max="4" width="11.6640625" bestFit="1" customWidth="1"/>
    <col min="5" max="5" width="7.83203125" bestFit="1" customWidth="1"/>
    <col min="6" max="6" width="6.6640625" bestFit="1" customWidth="1"/>
    <col min="7" max="7" width="10.6640625" bestFit="1" customWidth="1"/>
    <col min="8" max="8" width="9.33203125" bestFit="1" customWidth="1"/>
    <col min="9" max="9" width="12.5" customWidth="1"/>
    <col min="10" max="10" width="15.83203125" bestFit="1" customWidth="1"/>
    <col min="11" max="11" width="19.6640625" bestFit="1" customWidth="1"/>
  </cols>
  <sheetData>
    <row r="1" spans="3:11" x14ac:dyDescent="0.35">
      <c r="C1" s="11" t="s">
        <v>51</v>
      </c>
    </row>
    <row r="3" spans="3:11" x14ac:dyDescent="0.35">
      <c r="C3" s="22" t="s">
        <v>33</v>
      </c>
      <c r="D3" s="20" t="s">
        <v>26</v>
      </c>
      <c r="E3" s="20" t="s">
        <v>27</v>
      </c>
      <c r="F3" s="20" t="s">
        <v>28</v>
      </c>
      <c r="G3" s="20" t="s">
        <v>29</v>
      </c>
      <c r="H3" s="20" t="s">
        <v>25</v>
      </c>
      <c r="I3" s="20" t="s">
        <v>30</v>
      </c>
      <c r="J3" s="20" t="s">
        <v>31</v>
      </c>
      <c r="K3" s="20" t="s">
        <v>53</v>
      </c>
    </row>
    <row r="4" spans="3:11" x14ac:dyDescent="0.35">
      <c r="C4" s="25" t="s">
        <v>34</v>
      </c>
      <c r="D4" s="12">
        <f>SUMIFS(Sales!G4:G203,Sales!I4:I203,$D$3,Sales!D4:D203,C4)</f>
        <v>179000</v>
      </c>
      <c r="E4" s="12">
        <f>SUMIFS(Sales!G4:G203,Sales!I4:I203,$E$3,Sales!D4:D203,C4)</f>
        <v>124000</v>
      </c>
      <c r="F4" s="12">
        <f>SUMIFS(Sales!G4:G203,Sales!I4:I203,$F$3,Sales!D4:D203,C4)</f>
        <v>0</v>
      </c>
      <c r="G4" s="12">
        <f>SUMIFS(Sales!G4:G203,Sales!I4:I203,$G$3,Sales!D4:D203,C4)</f>
        <v>103000</v>
      </c>
      <c r="H4" s="12">
        <f>SUMIFS(Sales!G4:G203,Sales!I4:I203,$H$3,Sales!D4:D203,C4)</f>
        <v>21000</v>
      </c>
      <c r="I4" s="12">
        <f>SUMIFS(Sales!G4:G203,Sales!I4:I203,$I$3,Sales!D4:D203,C4)</f>
        <v>0</v>
      </c>
      <c r="J4" s="12">
        <f>SUMIFS(Sales!G4:G203,Sales!I4:I203,$J$3,Sales!D4:D203,C4)</f>
        <v>27000</v>
      </c>
      <c r="K4" s="24"/>
    </row>
    <row r="5" spans="3:11" x14ac:dyDescent="0.35">
      <c r="C5" s="26" t="s">
        <v>36</v>
      </c>
      <c r="D5" s="12">
        <f>SUMIFS(Sales!G5:G204,Sales!I5:I204,$D$3,Sales!D5:D204,C5)</f>
        <v>80000</v>
      </c>
      <c r="E5" s="12">
        <f>SUMIFS(Sales!G5:G204,Sales!I5:I204,$E$3,Sales!D5:D204,C5)</f>
        <v>162000</v>
      </c>
      <c r="F5" s="12">
        <f>SUMIFS(Sales!G5:G204,Sales!I5:I204,$F$3,Sales!D5:D204,C5)</f>
        <v>66000</v>
      </c>
      <c r="G5" s="12">
        <f>SUMIFS(Sales!G5:G204,Sales!I5:I204,$G$3,Sales!D5:D204,C5)</f>
        <v>122000</v>
      </c>
      <c r="H5" s="12">
        <f>SUMIFS(Sales!G5:G204,Sales!I5:I204,$H$3,Sales!D5:D204,C5)</f>
        <v>39000</v>
      </c>
      <c r="I5" s="12">
        <f>SUMIFS(Sales!G5:G204,Sales!I5:I204,$I$3,Sales!D5:D204,C5)</f>
        <v>11000</v>
      </c>
      <c r="J5" s="12">
        <f>SUMIFS(Sales!G5:G204,Sales!I5:I204,$J$3,Sales!D5:D204,C5)</f>
        <v>20000</v>
      </c>
      <c r="K5" s="24"/>
    </row>
    <row r="6" spans="3:11" x14ac:dyDescent="0.35">
      <c r="C6" s="26" t="s">
        <v>5</v>
      </c>
      <c r="D6" s="12">
        <f>SUMIFS(Sales!G6:G205,Sales!I6:I205,$D$3,Sales!D6:D205,C6)</f>
        <v>195000</v>
      </c>
      <c r="E6" s="12">
        <f>SUMIFS(Sales!G6:G205,Sales!I6:I205,$E$3,Sales!D6:D205,C6)</f>
        <v>84000</v>
      </c>
      <c r="F6" s="12">
        <f>SUMIFS(Sales!G6:G205,Sales!I6:I205,$F$3,Sales!D6:D205,C6)</f>
        <v>122000</v>
      </c>
      <c r="G6" s="12">
        <f>SUMIFS(Sales!G6:G205,Sales!I6:I205,$G$3,Sales!D6:D205,C6)</f>
        <v>26000</v>
      </c>
      <c r="H6" s="12">
        <f>SUMIFS(Sales!G6:G205,Sales!I6:I205,$H$3,Sales!D6:D205,C6)</f>
        <v>71000</v>
      </c>
      <c r="I6" s="12">
        <f>SUMIFS(Sales!G6:G205,Sales!I6:I205,$I$3,Sales!D6:D205,C6)</f>
        <v>12000</v>
      </c>
      <c r="J6" s="12">
        <f>SUMIFS(Sales!G6:G205,Sales!I6:I205,$J$3,Sales!D6:D205,C6)</f>
        <v>275000</v>
      </c>
      <c r="K6" s="24"/>
    </row>
    <row r="7" spans="3:11" x14ac:dyDescent="0.35">
      <c r="C7" s="26" t="s">
        <v>6</v>
      </c>
      <c r="D7" s="12">
        <f>SUMIFS(Sales!G7:G206,Sales!I7:I206,$D$3,Sales!D7:D206,C7)</f>
        <v>382000</v>
      </c>
      <c r="E7" s="12">
        <f>SUMIFS(Sales!G7:G206,Sales!I7:I206,$E$3,Sales!D7:D206,C7)</f>
        <v>139000</v>
      </c>
      <c r="F7" s="12">
        <f>SUMIFS(Sales!G7:G206,Sales!I7:I206,$F$3,Sales!D7:D206,C7)</f>
        <v>127000</v>
      </c>
      <c r="G7" s="12">
        <f>SUMIFS(Sales!G7:G206,Sales!I7:I206,$G$3,Sales!D7:D206,C7)</f>
        <v>159000</v>
      </c>
      <c r="H7" s="12">
        <f>SUMIFS(Sales!G7:G206,Sales!I7:I206,$H$3,Sales!D7:D206,C7)</f>
        <v>204000</v>
      </c>
      <c r="I7" s="12">
        <f>SUMIFS(Sales!G7:G206,Sales!I7:I206,$I$3,Sales!D7:D206,C7)</f>
        <v>164000</v>
      </c>
      <c r="J7" s="12">
        <f>SUMIFS(Sales!G7:G206,Sales!I7:I206,$J$3,Sales!D7:D206,C7)</f>
        <v>130000</v>
      </c>
      <c r="K7" s="24"/>
    </row>
    <row r="8" spans="3:11" x14ac:dyDescent="0.35">
      <c r="C8" s="26" t="s">
        <v>35</v>
      </c>
      <c r="D8" s="12">
        <f>SUMIFS(Sales!G8:G207,Sales!I8:I207,$D$3,Sales!D8:D207,C8)</f>
        <v>121000</v>
      </c>
      <c r="E8" s="12">
        <f>SUMIFS(Sales!G8:G207,Sales!I8:I207,$E$3,Sales!D8:D207,C8)</f>
        <v>78000</v>
      </c>
      <c r="F8" s="12">
        <f>SUMIFS(Sales!G8:G207,Sales!I8:I207,$F$3,Sales!D8:D207,C8)</f>
        <v>61000</v>
      </c>
      <c r="G8" s="12">
        <f>SUMIFS(Sales!G8:G207,Sales!I8:I207,$G$3,Sales!D8:D207,C8)</f>
        <v>21000</v>
      </c>
      <c r="H8" s="12">
        <f>SUMIFS(Sales!G8:G207,Sales!I8:I207,$H$3,Sales!D8:D207,C8)</f>
        <v>66000</v>
      </c>
      <c r="I8" s="12">
        <f>SUMIFS(Sales!G8:G207,Sales!I8:I207,$I$3,Sales!D8:D207,C8)</f>
        <v>54000</v>
      </c>
      <c r="J8" s="12">
        <f>SUMIFS(Sales!G8:G207,Sales!I8:I207,$J$3,Sales!D8:D207,C8)</f>
        <v>11000</v>
      </c>
      <c r="K8" s="24"/>
    </row>
    <row r="9" spans="3:11" x14ac:dyDescent="0.35">
      <c r="C9" s="26" t="s">
        <v>37</v>
      </c>
      <c r="D9" s="12">
        <f>SUMIFS(Sales!G9:G208,Sales!I9:I208,$D$3,Sales!D9:D208,C9)</f>
        <v>15000</v>
      </c>
      <c r="E9" s="12">
        <f>SUMIFS(Sales!G9:G208,Sales!I9:I208,$E$3,Sales!D9:D208,C9)</f>
        <v>16000</v>
      </c>
      <c r="F9" s="12">
        <f>SUMIFS(Sales!G9:G208,Sales!I9:I208,$F$3,Sales!D9:D208,C9)</f>
        <v>0</v>
      </c>
      <c r="G9" s="12">
        <f>SUMIFS(Sales!G9:G208,Sales!I9:I208,$G$3,Sales!D9:D208,C9)</f>
        <v>112000</v>
      </c>
      <c r="H9" s="12">
        <f>SUMIFS(Sales!G9:G208,Sales!I9:I208,$H$3,Sales!D9:D208,C9)</f>
        <v>52000</v>
      </c>
      <c r="I9" s="12">
        <f>SUMIFS(Sales!G9:G208,Sales!I9:I208,$I$3,Sales!D9:D208,C9)</f>
        <v>0</v>
      </c>
      <c r="J9" s="12">
        <f>SUMIFS(Sales!G9:G208,Sales!I9:I208,$J$3,Sales!D9:D208,C9)</f>
        <v>0</v>
      </c>
      <c r="K9" s="24"/>
    </row>
    <row r="10" spans="3:11" x14ac:dyDescent="0.35">
      <c r="C10" s="26" t="s">
        <v>54</v>
      </c>
      <c r="D10" s="12">
        <f>SUM(D4:D9)*9%</f>
        <v>87480</v>
      </c>
      <c r="E10" s="12">
        <f>SUM(E4:E9)*9%</f>
        <v>54270</v>
      </c>
      <c r="F10" s="12">
        <f t="shared" ref="F10:J10" si="0">SUM(F4:F9)*9%</f>
        <v>33840</v>
      </c>
      <c r="G10" s="12">
        <f t="shared" si="0"/>
        <v>48870</v>
      </c>
      <c r="H10" s="12">
        <f t="shared" si="0"/>
        <v>40770</v>
      </c>
      <c r="I10" s="12">
        <f t="shared" si="0"/>
        <v>21690</v>
      </c>
      <c r="J10" s="12">
        <f t="shared" si="0"/>
        <v>41670</v>
      </c>
      <c r="K10" s="24" t="s">
        <v>47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923E0A-0474-B646-AC0F-2B32FA693ADE}">
  <dimension ref="B3:H41"/>
  <sheetViews>
    <sheetView showGridLines="0" topLeftCell="A31" workbookViewId="0">
      <selection activeCell="C34" sqref="C34"/>
    </sheetView>
  </sheetViews>
  <sheetFormatPr defaultColWidth="10.6640625" defaultRowHeight="15.5" x14ac:dyDescent="0.35"/>
  <cols>
    <col min="2" max="2" width="14.58203125" bestFit="1" customWidth="1"/>
    <col min="3" max="3" width="18.58203125" bestFit="1" customWidth="1"/>
  </cols>
  <sheetData>
    <row r="3" spans="2:8" x14ac:dyDescent="0.35">
      <c r="B3" s="36"/>
      <c r="C3" s="36"/>
      <c r="D3" s="36"/>
      <c r="E3" s="36"/>
      <c r="F3" s="36"/>
      <c r="G3" s="36"/>
      <c r="H3" s="36"/>
    </row>
    <row r="4" spans="2:8" x14ac:dyDescent="0.35">
      <c r="B4" s="37"/>
      <c r="C4" s="37"/>
      <c r="D4" s="37"/>
      <c r="E4" s="37"/>
      <c r="F4" s="37"/>
      <c r="G4" s="37"/>
      <c r="H4" s="37"/>
    </row>
    <row r="6" spans="2:8" x14ac:dyDescent="0.35">
      <c r="B6" s="34" t="s">
        <v>68</v>
      </c>
      <c r="C6" t="s">
        <v>70</v>
      </c>
    </row>
    <row r="7" spans="2:8" x14ac:dyDescent="0.35">
      <c r="B7" s="35" t="s">
        <v>30</v>
      </c>
      <c r="C7" s="33">
        <v>241000</v>
      </c>
    </row>
    <row r="8" spans="2:8" x14ac:dyDescent="0.35">
      <c r="B8" s="35" t="s">
        <v>27</v>
      </c>
      <c r="C8" s="33">
        <v>603000</v>
      </c>
    </row>
    <row r="9" spans="2:8" x14ac:dyDescent="0.35">
      <c r="B9" s="35" t="s">
        <v>31</v>
      </c>
      <c r="C9" s="33">
        <v>463000</v>
      </c>
    </row>
    <row r="10" spans="2:8" x14ac:dyDescent="0.35">
      <c r="B10" s="35" t="s">
        <v>26</v>
      </c>
      <c r="C10" s="33">
        <v>979000</v>
      </c>
    </row>
    <row r="11" spans="2:8" x14ac:dyDescent="0.35">
      <c r="B11" s="35" t="s">
        <v>28</v>
      </c>
      <c r="C11" s="33">
        <v>376000</v>
      </c>
    </row>
    <row r="12" spans="2:8" x14ac:dyDescent="0.35">
      <c r="B12" s="35" t="s">
        <v>25</v>
      </c>
      <c r="C12" s="33">
        <v>453000</v>
      </c>
    </row>
    <row r="13" spans="2:8" x14ac:dyDescent="0.35">
      <c r="B13" s="35" t="s">
        <v>29</v>
      </c>
      <c r="C13" s="33">
        <v>559000</v>
      </c>
    </row>
    <row r="14" spans="2:8" x14ac:dyDescent="0.35">
      <c r="B14" s="35" t="s">
        <v>67</v>
      </c>
      <c r="C14" s="33">
        <v>3674000</v>
      </c>
    </row>
    <row r="20" spans="2:3" x14ac:dyDescent="0.35">
      <c r="B20" s="34" t="s">
        <v>68</v>
      </c>
      <c r="C20" t="s">
        <v>70</v>
      </c>
    </row>
    <row r="21" spans="2:3" x14ac:dyDescent="0.35">
      <c r="B21" s="35" t="s">
        <v>61</v>
      </c>
      <c r="C21" s="33">
        <v>1766000</v>
      </c>
    </row>
    <row r="22" spans="2:3" x14ac:dyDescent="0.35">
      <c r="B22" s="35" t="s">
        <v>62</v>
      </c>
      <c r="C22" s="33">
        <v>500000</v>
      </c>
    </row>
    <row r="23" spans="2:3" x14ac:dyDescent="0.35">
      <c r="B23" s="35" t="s">
        <v>64</v>
      </c>
      <c r="C23" s="33">
        <v>1197000</v>
      </c>
    </row>
    <row r="24" spans="2:3" x14ac:dyDescent="0.35">
      <c r="B24" s="35" t="s">
        <v>63</v>
      </c>
      <c r="C24" s="33">
        <v>211000</v>
      </c>
    </row>
    <row r="25" spans="2:3" x14ac:dyDescent="0.35">
      <c r="B25" s="35" t="s">
        <v>67</v>
      </c>
      <c r="C25" s="33">
        <v>3674000</v>
      </c>
    </row>
    <row r="34" spans="2:3" x14ac:dyDescent="0.35">
      <c r="B34" s="34" t="s">
        <v>68</v>
      </c>
      <c r="C34" t="s">
        <v>70</v>
      </c>
    </row>
    <row r="35" spans="2:3" x14ac:dyDescent="0.35">
      <c r="B35" s="35" t="s">
        <v>37</v>
      </c>
      <c r="C35" s="33">
        <v>211000</v>
      </c>
    </row>
    <row r="36" spans="2:3" x14ac:dyDescent="0.35">
      <c r="B36" s="35" t="s">
        <v>34</v>
      </c>
      <c r="C36" s="33">
        <v>454000</v>
      </c>
    </row>
    <row r="37" spans="2:3" x14ac:dyDescent="0.35">
      <c r="B37" s="35" t="s">
        <v>6</v>
      </c>
      <c r="C37" s="33">
        <v>1312000</v>
      </c>
    </row>
    <row r="38" spans="2:3" x14ac:dyDescent="0.35">
      <c r="B38" s="35" t="s">
        <v>5</v>
      </c>
      <c r="C38" s="33">
        <v>785000</v>
      </c>
    </row>
    <row r="39" spans="2:3" x14ac:dyDescent="0.35">
      <c r="B39" s="35" t="s">
        <v>36</v>
      </c>
      <c r="C39" s="33">
        <v>500000</v>
      </c>
    </row>
    <row r="40" spans="2:3" x14ac:dyDescent="0.35">
      <c r="B40" s="35" t="s">
        <v>35</v>
      </c>
      <c r="C40" s="33">
        <v>412000</v>
      </c>
    </row>
    <row r="41" spans="2:3" x14ac:dyDescent="0.35">
      <c r="B41" s="35" t="s">
        <v>67</v>
      </c>
      <c r="C41" s="33">
        <v>3674000</v>
      </c>
    </row>
  </sheetData>
  <pageMargins left="0.7" right="0.7" top="0.75" bottom="0.75" header="0.3" footer="0.3"/>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F449B4-06DA-8647-8C27-A706DE50431B}">
  <dimension ref="C3:X204"/>
  <sheetViews>
    <sheetView showGridLines="0" topLeftCell="A22" workbookViewId="0">
      <selection activeCell="F38" sqref="F38"/>
    </sheetView>
  </sheetViews>
  <sheetFormatPr defaultColWidth="10.6640625" defaultRowHeight="15.5" x14ac:dyDescent="0.35"/>
  <cols>
    <col min="6" max="6" width="8.25" bestFit="1" customWidth="1"/>
    <col min="12" max="12" width="14.6640625" bestFit="1" customWidth="1"/>
    <col min="13" max="13" width="11.5" bestFit="1" customWidth="1"/>
  </cols>
  <sheetData>
    <row r="3" spans="3:24" x14ac:dyDescent="0.35">
      <c r="L3" s="48" t="s">
        <v>33</v>
      </c>
      <c r="M3" s="49" t="s">
        <v>58</v>
      </c>
      <c r="N3" s="50"/>
      <c r="O3" s="50"/>
      <c r="P3" s="50"/>
      <c r="Q3" s="50"/>
      <c r="R3" s="50"/>
      <c r="S3" s="50"/>
      <c r="T3" s="50"/>
      <c r="U3" s="50"/>
      <c r="V3" s="50"/>
      <c r="W3" s="50"/>
      <c r="X3" s="51"/>
    </row>
    <row r="4" spans="3:24" x14ac:dyDescent="0.35">
      <c r="C4" s="18" t="s">
        <v>32</v>
      </c>
      <c r="D4" s="18" t="s">
        <v>33</v>
      </c>
      <c r="E4" s="18" t="s">
        <v>39</v>
      </c>
      <c r="F4" s="18" t="s">
        <v>23</v>
      </c>
      <c r="G4" s="18" t="s">
        <v>55</v>
      </c>
      <c r="H4" s="18" t="s">
        <v>56</v>
      </c>
      <c r="I4" s="18" t="s">
        <v>57</v>
      </c>
      <c r="L4" s="48"/>
      <c r="M4" s="18">
        <v>1</v>
      </c>
      <c r="N4" s="18">
        <v>2</v>
      </c>
      <c r="O4" s="18">
        <v>3</v>
      </c>
      <c r="P4" s="18">
        <v>4</v>
      </c>
      <c r="Q4" s="18">
        <v>5</v>
      </c>
      <c r="R4" s="18">
        <v>6</v>
      </c>
      <c r="S4" s="18">
        <v>7</v>
      </c>
      <c r="T4" s="18">
        <v>8</v>
      </c>
      <c r="U4" s="18">
        <v>9</v>
      </c>
      <c r="V4" s="18">
        <v>10</v>
      </c>
      <c r="W4" s="18">
        <v>11</v>
      </c>
      <c r="X4" s="18">
        <v>12</v>
      </c>
    </row>
    <row r="5" spans="3:24" x14ac:dyDescent="0.35">
      <c r="C5" s="12">
        <v>1</v>
      </c>
      <c r="D5" s="12" t="s">
        <v>34</v>
      </c>
      <c r="E5" s="16">
        <v>24000</v>
      </c>
      <c r="F5" s="39">
        <v>44202</v>
      </c>
      <c r="G5" s="12">
        <f>DAY(F5)</f>
        <v>6</v>
      </c>
      <c r="H5" s="12">
        <f>MONTH(F5)</f>
        <v>1</v>
      </c>
      <c r="I5" s="12">
        <f>YEAR(F5)</f>
        <v>2021</v>
      </c>
      <c r="L5" s="12" t="s">
        <v>34</v>
      </c>
      <c r="M5" s="38">
        <f>COUNTIFS($H$5:$H$204,M$4,$D$5:$D$204,$L$5)</f>
        <v>2</v>
      </c>
      <c r="N5" s="38">
        <f t="shared" ref="N5:X5" si="0">COUNTIFS($H$5:$H$204,N$4,$D$5:$D$204,$L$5)</f>
        <v>1</v>
      </c>
      <c r="O5" s="38">
        <f t="shared" si="0"/>
        <v>3</v>
      </c>
      <c r="P5" s="38">
        <f t="shared" si="0"/>
        <v>2</v>
      </c>
      <c r="Q5" s="38">
        <f t="shared" si="0"/>
        <v>5</v>
      </c>
      <c r="R5" s="38">
        <f t="shared" si="0"/>
        <v>0</v>
      </c>
      <c r="S5" s="38">
        <f t="shared" si="0"/>
        <v>1</v>
      </c>
      <c r="T5" s="38">
        <f t="shared" si="0"/>
        <v>2</v>
      </c>
      <c r="U5" s="38">
        <f t="shared" si="0"/>
        <v>2</v>
      </c>
      <c r="V5" s="38">
        <f t="shared" si="0"/>
        <v>2</v>
      </c>
      <c r="W5" s="38">
        <f t="shared" si="0"/>
        <v>2</v>
      </c>
      <c r="X5" s="38">
        <f t="shared" si="0"/>
        <v>2</v>
      </c>
    </row>
    <row r="6" spans="3:24" x14ac:dyDescent="0.35">
      <c r="C6" s="12">
        <v>2</v>
      </c>
      <c r="D6" s="12" t="s">
        <v>36</v>
      </c>
      <c r="E6" s="16">
        <v>24000</v>
      </c>
      <c r="F6" s="39">
        <v>44203</v>
      </c>
      <c r="G6" s="12">
        <f t="shared" ref="G6:G69" si="1">DAY(F6)</f>
        <v>7</v>
      </c>
      <c r="H6" s="12">
        <f t="shared" ref="H6:H69" si="2">MONTH(F6)</f>
        <v>1</v>
      </c>
      <c r="I6" s="12">
        <f t="shared" ref="I6:I69" si="3">YEAR(F6)</f>
        <v>2021</v>
      </c>
      <c r="L6" s="12" t="s">
        <v>36</v>
      </c>
      <c r="M6" s="38">
        <f>COUNTIFS($H$5:$H$204,M$4,$D$5:$D$204,$L$6)</f>
        <v>5</v>
      </c>
      <c r="N6" s="38">
        <f t="shared" ref="N6:X6" si="4">COUNTIFS($H$5:$H$204,N$4,$D$5:$D$204,$L$6)</f>
        <v>0</v>
      </c>
      <c r="O6" s="38">
        <f t="shared" si="4"/>
        <v>1</v>
      </c>
      <c r="P6" s="38">
        <f t="shared" si="4"/>
        <v>2</v>
      </c>
      <c r="Q6" s="38">
        <f t="shared" si="4"/>
        <v>4</v>
      </c>
      <c r="R6" s="38">
        <f t="shared" si="4"/>
        <v>3</v>
      </c>
      <c r="S6" s="38">
        <f t="shared" si="4"/>
        <v>3</v>
      </c>
      <c r="T6" s="38">
        <f t="shared" si="4"/>
        <v>3</v>
      </c>
      <c r="U6" s="38">
        <f t="shared" si="4"/>
        <v>4</v>
      </c>
      <c r="V6" s="38">
        <f t="shared" si="4"/>
        <v>0</v>
      </c>
      <c r="W6" s="38">
        <f t="shared" si="4"/>
        <v>1</v>
      </c>
      <c r="X6" s="38">
        <f t="shared" si="4"/>
        <v>0</v>
      </c>
    </row>
    <row r="7" spans="3:24" x14ac:dyDescent="0.35">
      <c r="C7" s="12">
        <v>3</v>
      </c>
      <c r="D7" s="12" t="s">
        <v>6</v>
      </c>
      <c r="E7" s="16">
        <v>7000</v>
      </c>
      <c r="F7" s="39">
        <v>44204</v>
      </c>
      <c r="G7" s="12">
        <f t="shared" si="1"/>
        <v>8</v>
      </c>
      <c r="H7" s="12">
        <f t="shared" si="2"/>
        <v>1</v>
      </c>
      <c r="I7" s="12">
        <f t="shared" si="3"/>
        <v>2021</v>
      </c>
      <c r="L7" s="12" t="s">
        <v>6</v>
      </c>
      <c r="M7" s="38">
        <f>COUNTIFS($H$5:$H$204,M$4,$D$5:$D$204,$L$7)</f>
        <v>7</v>
      </c>
      <c r="N7" s="38">
        <f t="shared" ref="N7:X7" si="5">COUNTIFS($H$5:$H$204,N$4,$D$5:$D$204,$L$7)</f>
        <v>3</v>
      </c>
      <c r="O7" s="38">
        <f t="shared" si="5"/>
        <v>6</v>
      </c>
      <c r="P7" s="38">
        <f t="shared" si="5"/>
        <v>5</v>
      </c>
      <c r="Q7" s="38">
        <f t="shared" si="5"/>
        <v>13</v>
      </c>
      <c r="R7" s="38">
        <f t="shared" si="5"/>
        <v>4</v>
      </c>
      <c r="S7" s="38">
        <f t="shared" si="5"/>
        <v>5</v>
      </c>
      <c r="T7" s="38">
        <f t="shared" si="5"/>
        <v>2</v>
      </c>
      <c r="U7" s="38">
        <f t="shared" si="5"/>
        <v>10</v>
      </c>
      <c r="V7" s="38">
        <f t="shared" si="5"/>
        <v>6</v>
      </c>
      <c r="W7" s="38">
        <f t="shared" si="5"/>
        <v>4</v>
      </c>
      <c r="X7" s="38">
        <f t="shared" si="5"/>
        <v>5</v>
      </c>
    </row>
    <row r="8" spans="3:24" x14ac:dyDescent="0.35">
      <c r="C8" s="12">
        <v>4</v>
      </c>
      <c r="D8" s="12" t="s">
        <v>6</v>
      </c>
      <c r="E8" s="16">
        <v>15000</v>
      </c>
      <c r="F8" s="39">
        <v>44206</v>
      </c>
      <c r="G8" s="12">
        <f t="shared" si="1"/>
        <v>10</v>
      </c>
      <c r="H8" s="12">
        <f t="shared" si="2"/>
        <v>1</v>
      </c>
      <c r="I8" s="12">
        <f t="shared" si="3"/>
        <v>2021</v>
      </c>
      <c r="L8" s="12" t="s">
        <v>5</v>
      </c>
      <c r="M8" s="38">
        <f>COUNTIFS($H$5:$H$204,M$4,$D$5:$D$204,$L$8)</f>
        <v>3</v>
      </c>
      <c r="N8" s="38">
        <f t="shared" ref="N8:X8" si="6">COUNTIFS($H$5:$H$204,N$4,$D$5:$D$204,$L$8)</f>
        <v>5</v>
      </c>
      <c r="O8" s="38">
        <f t="shared" si="6"/>
        <v>5</v>
      </c>
      <c r="P8" s="38">
        <f t="shared" si="6"/>
        <v>4</v>
      </c>
      <c r="Q8" s="38">
        <f t="shared" si="6"/>
        <v>11</v>
      </c>
      <c r="R8" s="38">
        <f t="shared" si="6"/>
        <v>2</v>
      </c>
      <c r="S8" s="38">
        <f t="shared" si="6"/>
        <v>3</v>
      </c>
      <c r="T8" s="38">
        <f t="shared" si="6"/>
        <v>4</v>
      </c>
      <c r="U8" s="38">
        <f t="shared" si="6"/>
        <v>2</v>
      </c>
      <c r="V8" s="38">
        <f t="shared" si="6"/>
        <v>2</v>
      </c>
      <c r="W8" s="38">
        <f t="shared" si="6"/>
        <v>3</v>
      </c>
      <c r="X8" s="38">
        <f t="shared" si="6"/>
        <v>1</v>
      </c>
    </row>
    <row r="9" spans="3:24" x14ac:dyDescent="0.35">
      <c r="C9" s="12">
        <v>5</v>
      </c>
      <c r="D9" s="12" t="s">
        <v>37</v>
      </c>
      <c r="E9" s="16">
        <v>16000</v>
      </c>
      <c r="F9" s="39">
        <v>44206</v>
      </c>
      <c r="G9" s="12">
        <f t="shared" si="1"/>
        <v>10</v>
      </c>
      <c r="H9" s="12">
        <f t="shared" si="2"/>
        <v>1</v>
      </c>
      <c r="I9" s="12">
        <f t="shared" si="3"/>
        <v>2021</v>
      </c>
      <c r="L9" s="12" t="s">
        <v>37</v>
      </c>
      <c r="M9" s="38">
        <f>COUNTIFS($H$5:$H$204,M$4,$D$5:$D$204,$L$9)</f>
        <v>1</v>
      </c>
      <c r="N9" s="38">
        <f t="shared" ref="N9:X9" si="7">COUNTIFS($H$5:$H$204,N$4,$D$5:$D$204,$L$9)</f>
        <v>3</v>
      </c>
      <c r="O9" s="38">
        <f t="shared" si="7"/>
        <v>1</v>
      </c>
      <c r="P9" s="38">
        <f t="shared" si="7"/>
        <v>0</v>
      </c>
      <c r="Q9" s="38">
        <f t="shared" si="7"/>
        <v>2</v>
      </c>
      <c r="R9" s="38">
        <f t="shared" si="7"/>
        <v>0</v>
      </c>
      <c r="S9" s="38">
        <f t="shared" si="7"/>
        <v>1</v>
      </c>
      <c r="T9" s="38">
        <f t="shared" si="7"/>
        <v>1</v>
      </c>
      <c r="U9" s="38">
        <f t="shared" si="7"/>
        <v>0</v>
      </c>
      <c r="V9" s="38">
        <f t="shared" si="7"/>
        <v>1</v>
      </c>
      <c r="W9" s="38">
        <f t="shared" si="7"/>
        <v>0</v>
      </c>
      <c r="X9" s="38">
        <f t="shared" si="7"/>
        <v>1</v>
      </c>
    </row>
    <row r="10" spans="3:24" x14ac:dyDescent="0.35">
      <c r="C10" s="12">
        <v>6</v>
      </c>
      <c r="D10" s="12" t="s">
        <v>35</v>
      </c>
      <c r="E10" s="16">
        <v>10000</v>
      </c>
      <c r="F10" s="39">
        <v>44207</v>
      </c>
      <c r="G10" s="12">
        <f t="shared" si="1"/>
        <v>11</v>
      </c>
      <c r="H10" s="12">
        <f t="shared" si="2"/>
        <v>1</v>
      </c>
      <c r="I10" s="12">
        <f t="shared" si="3"/>
        <v>2021</v>
      </c>
    </row>
    <row r="11" spans="3:24" x14ac:dyDescent="0.35">
      <c r="C11" s="12">
        <v>7</v>
      </c>
      <c r="D11" s="12" t="s">
        <v>36</v>
      </c>
      <c r="E11" s="16">
        <v>17000</v>
      </c>
      <c r="F11" s="39">
        <v>44207</v>
      </c>
      <c r="G11" s="12">
        <f t="shared" si="1"/>
        <v>11</v>
      </c>
      <c r="H11" s="12">
        <f t="shared" si="2"/>
        <v>1</v>
      </c>
      <c r="I11" s="12">
        <f t="shared" si="3"/>
        <v>2021</v>
      </c>
    </row>
    <row r="12" spans="3:24" x14ac:dyDescent="0.35">
      <c r="C12" s="12">
        <v>8</v>
      </c>
      <c r="D12" s="12" t="s">
        <v>6</v>
      </c>
      <c r="E12" s="16">
        <v>26000</v>
      </c>
      <c r="F12" s="39">
        <v>44212</v>
      </c>
      <c r="G12" s="12">
        <f t="shared" si="1"/>
        <v>16</v>
      </c>
      <c r="H12" s="12">
        <f t="shared" si="2"/>
        <v>1</v>
      </c>
      <c r="I12" s="12">
        <f t="shared" si="3"/>
        <v>2021</v>
      </c>
    </row>
    <row r="13" spans="3:24" x14ac:dyDescent="0.35">
      <c r="C13" s="12">
        <v>9</v>
      </c>
      <c r="D13" s="12" t="s">
        <v>5</v>
      </c>
      <c r="E13" s="16">
        <v>13000</v>
      </c>
      <c r="F13" s="39">
        <v>44212</v>
      </c>
      <c r="G13" s="12">
        <f t="shared" si="1"/>
        <v>16</v>
      </c>
      <c r="H13" s="12">
        <f t="shared" si="2"/>
        <v>1</v>
      </c>
      <c r="I13" s="12">
        <f t="shared" si="3"/>
        <v>2021</v>
      </c>
    </row>
    <row r="14" spans="3:24" x14ac:dyDescent="0.35">
      <c r="C14" s="12">
        <v>10</v>
      </c>
      <c r="D14" s="12" t="s">
        <v>5</v>
      </c>
      <c r="E14" s="16">
        <v>27000</v>
      </c>
      <c r="F14" s="39">
        <v>44212</v>
      </c>
      <c r="G14" s="12">
        <f t="shared" si="1"/>
        <v>16</v>
      </c>
      <c r="H14" s="12">
        <f t="shared" si="2"/>
        <v>1</v>
      </c>
      <c r="I14" s="12">
        <f t="shared" si="3"/>
        <v>2021</v>
      </c>
    </row>
    <row r="15" spans="3:24" x14ac:dyDescent="0.35">
      <c r="C15" s="12">
        <v>11</v>
      </c>
      <c r="D15" s="12" t="s">
        <v>6</v>
      </c>
      <c r="E15" s="16">
        <v>19000</v>
      </c>
      <c r="F15" s="39">
        <v>44212</v>
      </c>
      <c r="G15" s="12">
        <f t="shared" si="1"/>
        <v>16</v>
      </c>
      <c r="H15" s="12">
        <f t="shared" si="2"/>
        <v>1</v>
      </c>
      <c r="I15" s="12">
        <f t="shared" si="3"/>
        <v>2021</v>
      </c>
    </row>
    <row r="16" spans="3:24" x14ac:dyDescent="0.35">
      <c r="C16" s="12">
        <v>12</v>
      </c>
      <c r="D16" s="12" t="s">
        <v>36</v>
      </c>
      <c r="E16" s="16">
        <v>23000</v>
      </c>
      <c r="F16" s="39">
        <v>44214</v>
      </c>
      <c r="G16" s="12">
        <f t="shared" si="1"/>
        <v>18</v>
      </c>
      <c r="H16" s="12">
        <f t="shared" si="2"/>
        <v>1</v>
      </c>
      <c r="I16" s="12">
        <f t="shared" si="3"/>
        <v>2021</v>
      </c>
    </row>
    <row r="17" spans="3:9" x14ac:dyDescent="0.35">
      <c r="C17" s="12">
        <v>13</v>
      </c>
      <c r="D17" s="12" t="s">
        <v>34</v>
      </c>
      <c r="E17" s="16">
        <v>18000</v>
      </c>
      <c r="F17" s="39">
        <v>44216</v>
      </c>
      <c r="G17" s="12">
        <f t="shared" si="1"/>
        <v>20</v>
      </c>
      <c r="H17" s="12">
        <f t="shared" si="2"/>
        <v>1</v>
      </c>
      <c r="I17" s="12">
        <f t="shared" si="3"/>
        <v>2021</v>
      </c>
    </row>
    <row r="18" spans="3:9" x14ac:dyDescent="0.35">
      <c r="C18" s="12">
        <v>14</v>
      </c>
      <c r="D18" s="12" t="s">
        <v>36</v>
      </c>
      <c r="E18" s="16">
        <v>20000</v>
      </c>
      <c r="F18" s="39">
        <v>44218</v>
      </c>
      <c r="G18" s="12">
        <f t="shared" si="1"/>
        <v>22</v>
      </c>
      <c r="H18" s="12">
        <f t="shared" si="2"/>
        <v>1</v>
      </c>
      <c r="I18" s="12">
        <f t="shared" si="3"/>
        <v>2021</v>
      </c>
    </row>
    <row r="19" spans="3:9" x14ac:dyDescent="0.35">
      <c r="C19" s="12">
        <v>15</v>
      </c>
      <c r="D19" s="12" t="s">
        <v>5</v>
      </c>
      <c r="E19" s="16">
        <v>27000</v>
      </c>
      <c r="F19" s="39">
        <v>44220</v>
      </c>
      <c r="G19" s="12">
        <f t="shared" si="1"/>
        <v>24</v>
      </c>
      <c r="H19" s="12">
        <f t="shared" si="2"/>
        <v>1</v>
      </c>
      <c r="I19" s="12">
        <f t="shared" si="3"/>
        <v>2021</v>
      </c>
    </row>
    <row r="20" spans="3:9" x14ac:dyDescent="0.35">
      <c r="C20" s="12">
        <v>16</v>
      </c>
      <c r="D20" s="12" t="s">
        <v>6</v>
      </c>
      <c r="E20" s="16">
        <v>16000</v>
      </c>
      <c r="F20" s="39">
        <v>44223</v>
      </c>
      <c r="G20" s="12">
        <f t="shared" si="1"/>
        <v>27</v>
      </c>
      <c r="H20" s="12">
        <f t="shared" si="2"/>
        <v>1</v>
      </c>
      <c r="I20" s="12">
        <f t="shared" si="3"/>
        <v>2021</v>
      </c>
    </row>
    <row r="21" spans="3:9" x14ac:dyDescent="0.35">
      <c r="C21" s="12">
        <v>17</v>
      </c>
      <c r="D21" s="12" t="s">
        <v>6</v>
      </c>
      <c r="E21" s="16">
        <v>23000</v>
      </c>
      <c r="F21" s="39">
        <v>44224</v>
      </c>
      <c r="G21" s="12">
        <f t="shared" si="1"/>
        <v>28</v>
      </c>
      <c r="H21" s="12">
        <f t="shared" si="2"/>
        <v>1</v>
      </c>
      <c r="I21" s="12">
        <f t="shared" si="3"/>
        <v>2021</v>
      </c>
    </row>
    <row r="22" spans="3:9" x14ac:dyDescent="0.35">
      <c r="C22" s="12">
        <v>18</v>
      </c>
      <c r="D22" s="12" t="s">
        <v>6</v>
      </c>
      <c r="E22" s="16">
        <v>10000</v>
      </c>
      <c r="F22" s="39">
        <v>44226</v>
      </c>
      <c r="G22" s="12">
        <f t="shared" si="1"/>
        <v>30</v>
      </c>
      <c r="H22" s="12">
        <f t="shared" si="2"/>
        <v>1</v>
      </c>
      <c r="I22" s="12">
        <f t="shared" si="3"/>
        <v>2021</v>
      </c>
    </row>
    <row r="23" spans="3:9" x14ac:dyDescent="0.35">
      <c r="C23" s="12">
        <v>19</v>
      </c>
      <c r="D23" s="12" t="s">
        <v>36</v>
      </c>
      <c r="E23" s="16">
        <v>21000</v>
      </c>
      <c r="F23" s="39">
        <v>44226</v>
      </c>
      <c r="G23" s="12">
        <f t="shared" si="1"/>
        <v>30</v>
      </c>
      <c r="H23" s="12">
        <f t="shared" si="2"/>
        <v>1</v>
      </c>
      <c r="I23" s="12">
        <f t="shared" si="3"/>
        <v>2021</v>
      </c>
    </row>
    <row r="24" spans="3:9" x14ac:dyDescent="0.35">
      <c r="C24" s="12">
        <v>20</v>
      </c>
      <c r="D24" s="12" t="s">
        <v>5</v>
      </c>
      <c r="E24" s="16">
        <v>13000</v>
      </c>
      <c r="F24" s="39">
        <v>44229</v>
      </c>
      <c r="G24" s="12">
        <f t="shared" si="1"/>
        <v>2</v>
      </c>
      <c r="H24" s="12">
        <f t="shared" si="2"/>
        <v>2</v>
      </c>
      <c r="I24" s="12">
        <f t="shared" si="3"/>
        <v>2021</v>
      </c>
    </row>
    <row r="25" spans="3:9" x14ac:dyDescent="0.35">
      <c r="C25" s="12">
        <v>21</v>
      </c>
      <c r="D25" s="12" t="s">
        <v>35</v>
      </c>
      <c r="E25" s="16">
        <v>11000</v>
      </c>
      <c r="F25" s="39">
        <v>44231</v>
      </c>
      <c r="G25" s="12">
        <f t="shared" si="1"/>
        <v>4</v>
      </c>
      <c r="H25" s="12">
        <f t="shared" si="2"/>
        <v>2</v>
      </c>
      <c r="I25" s="12">
        <f t="shared" si="3"/>
        <v>2021</v>
      </c>
    </row>
    <row r="26" spans="3:9" x14ac:dyDescent="0.35">
      <c r="C26" s="12">
        <v>22</v>
      </c>
      <c r="D26" s="12" t="s">
        <v>6</v>
      </c>
      <c r="E26" s="16">
        <v>13000</v>
      </c>
      <c r="F26" s="39">
        <v>44238</v>
      </c>
      <c r="G26" s="12">
        <f t="shared" si="1"/>
        <v>11</v>
      </c>
      <c r="H26" s="12">
        <f t="shared" si="2"/>
        <v>2</v>
      </c>
      <c r="I26" s="12">
        <f t="shared" si="3"/>
        <v>2021</v>
      </c>
    </row>
    <row r="27" spans="3:9" x14ac:dyDescent="0.35">
      <c r="C27" s="12">
        <v>23</v>
      </c>
      <c r="D27" s="12" t="s">
        <v>6</v>
      </c>
      <c r="E27" s="16">
        <v>19000</v>
      </c>
      <c r="F27" s="39">
        <v>44241</v>
      </c>
      <c r="G27" s="12">
        <f t="shared" si="1"/>
        <v>14</v>
      </c>
      <c r="H27" s="12">
        <f t="shared" si="2"/>
        <v>2</v>
      </c>
      <c r="I27" s="12">
        <f t="shared" si="3"/>
        <v>2021</v>
      </c>
    </row>
    <row r="28" spans="3:9" x14ac:dyDescent="0.35">
      <c r="C28" s="12">
        <v>24</v>
      </c>
      <c r="D28" s="12" t="s">
        <v>6</v>
      </c>
      <c r="E28" s="16">
        <v>19000</v>
      </c>
      <c r="F28" s="39">
        <v>44244</v>
      </c>
      <c r="G28" s="12">
        <f t="shared" si="1"/>
        <v>17</v>
      </c>
      <c r="H28" s="12">
        <f t="shared" si="2"/>
        <v>2</v>
      </c>
      <c r="I28" s="12">
        <f t="shared" si="3"/>
        <v>2021</v>
      </c>
    </row>
    <row r="29" spans="3:9" x14ac:dyDescent="0.35">
      <c r="C29" s="12">
        <v>25</v>
      </c>
      <c r="D29" s="12" t="s">
        <v>37</v>
      </c>
      <c r="E29" s="16">
        <v>16000</v>
      </c>
      <c r="F29" s="39">
        <v>44244</v>
      </c>
      <c r="G29" s="12">
        <f t="shared" si="1"/>
        <v>17</v>
      </c>
      <c r="H29" s="12">
        <f t="shared" si="2"/>
        <v>2</v>
      </c>
      <c r="I29" s="12">
        <f t="shared" si="3"/>
        <v>2021</v>
      </c>
    </row>
    <row r="30" spans="3:9" x14ac:dyDescent="0.35">
      <c r="C30" s="12">
        <v>26</v>
      </c>
      <c r="D30" s="12" t="s">
        <v>34</v>
      </c>
      <c r="E30" s="16">
        <v>21000</v>
      </c>
      <c r="F30" s="39">
        <v>44244</v>
      </c>
      <c r="G30" s="12">
        <f t="shared" si="1"/>
        <v>17</v>
      </c>
      <c r="H30" s="12">
        <f t="shared" si="2"/>
        <v>2</v>
      </c>
      <c r="I30" s="12">
        <f t="shared" si="3"/>
        <v>2021</v>
      </c>
    </row>
    <row r="31" spans="3:9" x14ac:dyDescent="0.35">
      <c r="C31" s="12">
        <v>27</v>
      </c>
      <c r="D31" s="12" t="s">
        <v>5</v>
      </c>
      <c r="E31" s="16">
        <v>25000</v>
      </c>
      <c r="F31" s="39">
        <v>44245</v>
      </c>
      <c r="G31" s="12">
        <f t="shared" si="1"/>
        <v>18</v>
      </c>
      <c r="H31" s="12">
        <f t="shared" si="2"/>
        <v>2</v>
      </c>
      <c r="I31" s="12">
        <f t="shared" si="3"/>
        <v>2021</v>
      </c>
    </row>
    <row r="32" spans="3:9" x14ac:dyDescent="0.35">
      <c r="C32" s="12">
        <v>28</v>
      </c>
      <c r="D32" s="12" t="s">
        <v>37</v>
      </c>
      <c r="E32" s="16">
        <v>15000</v>
      </c>
      <c r="F32" s="39">
        <v>44245</v>
      </c>
      <c r="G32" s="12">
        <f t="shared" si="1"/>
        <v>18</v>
      </c>
      <c r="H32" s="12">
        <f t="shared" si="2"/>
        <v>2</v>
      </c>
      <c r="I32" s="12">
        <f t="shared" si="3"/>
        <v>2021</v>
      </c>
    </row>
    <row r="33" spans="3:9" x14ac:dyDescent="0.35">
      <c r="C33" s="12">
        <v>29</v>
      </c>
      <c r="D33" s="12" t="s">
        <v>37</v>
      </c>
      <c r="E33" s="16">
        <v>24000</v>
      </c>
      <c r="F33" s="39">
        <v>44247</v>
      </c>
      <c r="G33" s="12">
        <f t="shared" si="1"/>
        <v>20</v>
      </c>
      <c r="H33" s="12">
        <f t="shared" si="2"/>
        <v>2</v>
      </c>
      <c r="I33" s="12">
        <f t="shared" si="3"/>
        <v>2021</v>
      </c>
    </row>
    <row r="34" spans="3:9" x14ac:dyDescent="0.35">
      <c r="C34" s="12">
        <v>30</v>
      </c>
      <c r="D34" s="12" t="s">
        <v>5</v>
      </c>
      <c r="E34" s="16">
        <v>16000</v>
      </c>
      <c r="F34" s="39">
        <v>44248</v>
      </c>
      <c r="G34" s="12">
        <f t="shared" si="1"/>
        <v>21</v>
      </c>
      <c r="H34" s="12">
        <f t="shared" si="2"/>
        <v>2</v>
      </c>
      <c r="I34" s="12">
        <f t="shared" si="3"/>
        <v>2021</v>
      </c>
    </row>
    <row r="35" spans="3:9" x14ac:dyDescent="0.35">
      <c r="C35" s="12">
        <v>31</v>
      </c>
      <c r="D35" s="12" t="s">
        <v>5</v>
      </c>
      <c r="E35" s="16">
        <v>19000</v>
      </c>
      <c r="F35" s="39">
        <v>44249</v>
      </c>
      <c r="G35" s="12">
        <f t="shared" si="1"/>
        <v>22</v>
      </c>
      <c r="H35" s="12">
        <f t="shared" si="2"/>
        <v>2</v>
      </c>
      <c r="I35" s="12">
        <f t="shared" si="3"/>
        <v>2021</v>
      </c>
    </row>
    <row r="36" spans="3:9" x14ac:dyDescent="0.35">
      <c r="C36" s="12">
        <v>32</v>
      </c>
      <c r="D36" s="12" t="s">
        <v>5</v>
      </c>
      <c r="E36" s="16">
        <v>15000</v>
      </c>
      <c r="F36" s="39">
        <v>44250</v>
      </c>
      <c r="G36" s="12">
        <f t="shared" si="1"/>
        <v>23</v>
      </c>
      <c r="H36" s="12">
        <f t="shared" si="2"/>
        <v>2</v>
      </c>
      <c r="I36" s="12">
        <f t="shared" si="3"/>
        <v>2021</v>
      </c>
    </row>
    <row r="37" spans="3:9" x14ac:dyDescent="0.35">
      <c r="C37" s="12">
        <v>33</v>
      </c>
      <c r="D37" s="12" t="s">
        <v>5</v>
      </c>
      <c r="E37" s="16">
        <v>12000</v>
      </c>
      <c r="F37" s="14" t="s">
        <v>73</v>
      </c>
      <c r="G37" s="12" t="e">
        <f>DAY(F37)</f>
        <v>#VALUE!</v>
      </c>
      <c r="H37" s="12" t="e">
        <f t="shared" si="2"/>
        <v>#VALUE!</v>
      </c>
      <c r="I37" s="12" t="e">
        <f t="shared" si="3"/>
        <v>#VALUE!</v>
      </c>
    </row>
    <row r="38" spans="3:9" x14ac:dyDescent="0.35">
      <c r="C38" s="12">
        <v>34</v>
      </c>
      <c r="D38" s="12" t="s">
        <v>36</v>
      </c>
      <c r="E38" s="16">
        <v>16000</v>
      </c>
      <c r="F38" s="14" t="s">
        <v>73</v>
      </c>
      <c r="G38" s="12" t="e">
        <f t="shared" si="1"/>
        <v>#VALUE!</v>
      </c>
      <c r="H38" s="12" t="e">
        <f t="shared" si="2"/>
        <v>#VALUE!</v>
      </c>
      <c r="I38" s="12" t="e">
        <f t="shared" si="3"/>
        <v>#VALUE!</v>
      </c>
    </row>
    <row r="39" spans="3:9" x14ac:dyDescent="0.35">
      <c r="C39" s="12">
        <v>35</v>
      </c>
      <c r="D39" s="12" t="s">
        <v>5</v>
      </c>
      <c r="E39" s="16">
        <v>14000</v>
      </c>
      <c r="F39" s="39">
        <v>44256</v>
      </c>
      <c r="G39" s="12">
        <f t="shared" si="1"/>
        <v>1</v>
      </c>
      <c r="H39" s="12">
        <f t="shared" si="2"/>
        <v>3</v>
      </c>
      <c r="I39" s="12">
        <f t="shared" si="3"/>
        <v>2021</v>
      </c>
    </row>
    <row r="40" spans="3:9" x14ac:dyDescent="0.35">
      <c r="C40" s="12">
        <v>36</v>
      </c>
      <c r="D40" s="12" t="s">
        <v>5</v>
      </c>
      <c r="E40" s="16">
        <v>12000</v>
      </c>
      <c r="F40" s="39">
        <v>44259</v>
      </c>
      <c r="G40" s="12">
        <f t="shared" si="1"/>
        <v>4</v>
      </c>
      <c r="H40" s="12">
        <f t="shared" si="2"/>
        <v>3</v>
      </c>
      <c r="I40" s="12">
        <f t="shared" si="3"/>
        <v>2021</v>
      </c>
    </row>
    <row r="41" spans="3:9" x14ac:dyDescent="0.35">
      <c r="C41" s="12">
        <v>37</v>
      </c>
      <c r="D41" s="12" t="s">
        <v>5</v>
      </c>
      <c r="E41" s="16">
        <v>23000</v>
      </c>
      <c r="F41" s="39">
        <v>44260</v>
      </c>
      <c r="G41" s="12">
        <f t="shared" si="1"/>
        <v>5</v>
      </c>
      <c r="H41" s="12">
        <f t="shared" si="2"/>
        <v>3</v>
      </c>
      <c r="I41" s="12">
        <f t="shared" si="3"/>
        <v>2021</v>
      </c>
    </row>
    <row r="42" spans="3:9" x14ac:dyDescent="0.35">
      <c r="C42" s="12">
        <v>38</v>
      </c>
      <c r="D42" s="12" t="s">
        <v>34</v>
      </c>
      <c r="E42" s="16">
        <v>22000</v>
      </c>
      <c r="F42" s="39">
        <v>44260</v>
      </c>
      <c r="G42" s="12">
        <f t="shared" si="1"/>
        <v>5</v>
      </c>
      <c r="H42" s="12">
        <f t="shared" si="2"/>
        <v>3</v>
      </c>
      <c r="I42" s="12">
        <f t="shared" si="3"/>
        <v>2021</v>
      </c>
    </row>
    <row r="43" spans="3:9" x14ac:dyDescent="0.35">
      <c r="C43" s="12">
        <v>39</v>
      </c>
      <c r="D43" s="12" t="s">
        <v>6</v>
      </c>
      <c r="E43" s="16">
        <v>22000</v>
      </c>
      <c r="F43" s="39">
        <v>44270</v>
      </c>
      <c r="G43" s="12">
        <f t="shared" si="1"/>
        <v>15</v>
      </c>
      <c r="H43" s="12">
        <f t="shared" si="2"/>
        <v>3</v>
      </c>
      <c r="I43" s="12">
        <f t="shared" si="3"/>
        <v>2021</v>
      </c>
    </row>
    <row r="44" spans="3:9" x14ac:dyDescent="0.35">
      <c r="C44" s="12">
        <v>40</v>
      </c>
      <c r="D44" s="12" t="s">
        <v>6</v>
      </c>
      <c r="E44" s="16">
        <v>16000</v>
      </c>
      <c r="F44" s="39">
        <v>44270</v>
      </c>
      <c r="G44" s="12">
        <f t="shared" si="1"/>
        <v>15</v>
      </c>
      <c r="H44" s="12">
        <f t="shared" si="2"/>
        <v>3</v>
      </c>
      <c r="I44" s="12">
        <f t="shared" si="3"/>
        <v>2021</v>
      </c>
    </row>
    <row r="45" spans="3:9" x14ac:dyDescent="0.35">
      <c r="C45" s="12">
        <v>41</v>
      </c>
      <c r="D45" s="12" t="s">
        <v>34</v>
      </c>
      <c r="E45" s="16">
        <v>20000</v>
      </c>
      <c r="F45" s="39">
        <v>44270</v>
      </c>
      <c r="G45" s="12">
        <f t="shared" si="1"/>
        <v>15</v>
      </c>
      <c r="H45" s="12">
        <f t="shared" si="2"/>
        <v>3</v>
      </c>
      <c r="I45" s="12">
        <f t="shared" si="3"/>
        <v>2021</v>
      </c>
    </row>
    <row r="46" spans="3:9" x14ac:dyDescent="0.35">
      <c r="C46" s="12">
        <v>42</v>
      </c>
      <c r="D46" s="12" t="s">
        <v>36</v>
      </c>
      <c r="E46" s="16">
        <v>20000</v>
      </c>
      <c r="F46" s="39">
        <v>44271</v>
      </c>
      <c r="G46" s="12">
        <f t="shared" si="1"/>
        <v>16</v>
      </c>
      <c r="H46" s="12">
        <f t="shared" si="2"/>
        <v>3</v>
      </c>
      <c r="I46" s="12">
        <f t="shared" si="3"/>
        <v>2021</v>
      </c>
    </row>
    <row r="47" spans="3:9" x14ac:dyDescent="0.35">
      <c r="C47" s="12">
        <v>43</v>
      </c>
      <c r="D47" s="12" t="s">
        <v>6</v>
      </c>
      <c r="E47" s="16">
        <v>16000</v>
      </c>
      <c r="F47" s="39">
        <v>44274</v>
      </c>
      <c r="G47" s="12">
        <f t="shared" si="1"/>
        <v>19</v>
      </c>
      <c r="H47" s="12">
        <f t="shared" si="2"/>
        <v>3</v>
      </c>
      <c r="I47" s="12">
        <f t="shared" si="3"/>
        <v>2021</v>
      </c>
    </row>
    <row r="48" spans="3:9" x14ac:dyDescent="0.35">
      <c r="C48" s="12">
        <v>44</v>
      </c>
      <c r="D48" s="12" t="s">
        <v>6</v>
      </c>
      <c r="E48" s="16">
        <v>27000</v>
      </c>
      <c r="F48" s="39">
        <v>44274</v>
      </c>
      <c r="G48" s="12">
        <f t="shared" si="1"/>
        <v>19</v>
      </c>
      <c r="H48" s="12">
        <f t="shared" si="2"/>
        <v>3</v>
      </c>
      <c r="I48" s="12">
        <f t="shared" si="3"/>
        <v>2021</v>
      </c>
    </row>
    <row r="49" spans="3:9" x14ac:dyDescent="0.35">
      <c r="C49" s="12">
        <v>45</v>
      </c>
      <c r="D49" s="12" t="s">
        <v>37</v>
      </c>
      <c r="E49" s="16">
        <v>27000</v>
      </c>
      <c r="F49" s="39">
        <v>44276</v>
      </c>
      <c r="G49" s="12">
        <f t="shared" si="1"/>
        <v>21</v>
      </c>
      <c r="H49" s="12">
        <f t="shared" si="2"/>
        <v>3</v>
      </c>
      <c r="I49" s="12">
        <f t="shared" si="3"/>
        <v>2021</v>
      </c>
    </row>
    <row r="50" spans="3:9" x14ac:dyDescent="0.35">
      <c r="C50" s="12">
        <v>46</v>
      </c>
      <c r="D50" s="12" t="s">
        <v>5</v>
      </c>
      <c r="E50" s="16">
        <v>12000</v>
      </c>
      <c r="F50" s="39">
        <v>44277</v>
      </c>
      <c r="G50" s="12">
        <f t="shared" si="1"/>
        <v>22</v>
      </c>
      <c r="H50" s="12">
        <f t="shared" si="2"/>
        <v>3</v>
      </c>
      <c r="I50" s="12">
        <f t="shared" si="3"/>
        <v>2021</v>
      </c>
    </row>
    <row r="51" spans="3:9" x14ac:dyDescent="0.35">
      <c r="C51" s="12">
        <v>47</v>
      </c>
      <c r="D51" s="12" t="s">
        <v>35</v>
      </c>
      <c r="E51" s="16">
        <v>21000</v>
      </c>
      <c r="F51" s="39">
        <v>44278</v>
      </c>
      <c r="G51" s="12">
        <f t="shared" si="1"/>
        <v>23</v>
      </c>
      <c r="H51" s="12">
        <f t="shared" si="2"/>
        <v>3</v>
      </c>
      <c r="I51" s="12">
        <f t="shared" si="3"/>
        <v>2021</v>
      </c>
    </row>
    <row r="52" spans="3:9" x14ac:dyDescent="0.35">
      <c r="C52" s="12">
        <v>48</v>
      </c>
      <c r="D52" s="12" t="s">
        <v>35</v>
      </c>
      <c r="E52" s="16">
        <v>22000</v>
      </c>
      <c r="F52" s="39">
        <v>44279</v>
      </c>
      <c r="G52" s="12">
        <f t="shared" si="1"/>
        <v>24</v>
      </c>
      <c r="H52" s="12">
        <f t="shared" si="2"/>
        <v>3</v>
      </c>
      <c r="I52" s="12">
        <f t="shared" si="3"/>
        <v>2021</v>
      </c>
    </row>
    <row r="53" spans="3:9" x14ac:dyDescent="0.35">
      <c r="C53" s="12">
        <v>49</v>
      </c>
      <c r="D53" s="12" t="s">
        <v>6</v>
      </c>
      <c r="E53" s="16">
        <v>13000</v>
      </c>
      <c r="F53" s="39">
        <v>44281</v>
      </c>
      <c r="G53" s="12">
        <f t="shared" si="1"/>
        <v>26</v>
      </c>
      <c r="H53" s="12">
        <f t="shared" si="2"/>
        <v>3</v>
      </c>
      <c r="I53" s="12">
        <f t="shared" si="3"/>
        <v>2021</v>
      </c>
    </row>
    <row r="54" spans="3:9" x14ac:dyDescent="0.35">
      <c r="C54" s="12">
        <v>50</v>
      </c>
      <c r="D54" s="12" t="s">
        <v>34</v>
      </c>
      <c r="E54" s="16">
        <v>20000</v>
      </c>
      <c r="F54" s="39">
        <v>44281</v>
      </c>
      <c r="G54" s="12">
        <f t="shared" si="1"/>
        <v>26</v>
      </c>
      <c r="H54" s="12">
        <f t="shared" si="2"/>
        <v>3</v>
      </c>
      <c r="I54" s="12">
        <f t="shared" si="3"/>
        <v>2021</v>
      </c>
    </row>
    <row r="55" spans="3:9" x14ac:dyDescent="0.35">
      <c r="C55" s="12">
        <v>51</v>
      </c>
      <c r="D55" s="12" t="s">
        <v>6</v>
      </c>
      <c r="E55" s="16">
        <v>13000</v>
      </c>
      <c r="F55" s="39">
        <v>44284</v>
      </c>
      <c r="G55" s="12">
        <f t="shared" si="1"/>
        <v>29</v>
      </c>
      <c r="H55" s="12">
        <f t="shared" si="2"/>
        <v>3</v>
      </c>
      <c r="I55" s="12">
        <f t="shared" si="3"/>
        <v>2021</v>
      </c>
    </row>
    <row r="56" spans="3:9" x14ac:dyDescent="0.35">
      <c r="C56" s="12">
        <v>52</v>
      </c>
      <c r="D56" s="12" t="s">
        <v>5</v>
      </c>
      <c r="E56" s="16">
        <v>10000</v>
      </c>
      <c r="F56" s="39">
        <v>44285</v>
      </c>
      <c r="G56" s="12">
        <f t="shared" si="1"/>
        <v>30</v>
      </c>
      <c r="H56" s="12">
        <f t="shared" si="2"/>
        <v>3</v>
      </c>
      <c r="I56" s="12">
        <f t="shared" si="3"/>
        <v>2021</v>
      </c>
    </row>
    <row r="57" spans="3:9" x14ac:dyDescent="0.35">
      <c r="C57" s="12">
        <v>53</v>
      </c>
      <c r="D57" s="12" t="s">
        <v>5</v>
      </c>
      <c r="E57" s="16">
        <v>14000</v>
      </c>
      <c r="F57" s="39">
        <v>44287</v>
      </c>
      <c r="G57" s="12">
        <f t="shared" si="1"/>
        <v>1</v>
      </c>
      <c r="H57" s="12">
        <f t="shared" si="2"/>
        <v>4</v>
      </c>
      <c r="I57" s="12">
        <f t="shared" si="3"/>
        <v>2021</v>
      </c>
    </row>
    <row r="58" spans="3:9" x14ac:dyDescent="0.35">
      <c r="C58" s="12">
        <v>54</v>
      </c>
      <c r="D58" s="12" t="s">
        <v>5</v>
      </c>
      <c r="E58" s="16">
        <v>24000</v>
      </c>
      <c r="F58" s="39">
        <v>44287</v>
      </c>
      <c r="G58" s="12">
        <f t="shared" si="1"/>
        <v>1</v>
      </c>
      <c r="H58" s="12">
        <f t="shared" si="2"/>
        <v>4</v>
      </c>
      <c r="I58" s="12">
        <f t="shared" si="3"/>
        <v>2021</v>
      </c>
    </row>
    <row r="59" spans="3:9" x14ac:dyDescent="0.35">
      <c r="C59" s="12">
        <v>55</v>
      </c>
      <c r="D59" s="12" t="s">
        <v>34</v>
      </c>
      <c r="E59" s="16">
        <v>13000</v>
      </c>
      <c r="F59" s="39">
        <v>44289</v>
      </c>
      <c r="G59" s="12">
        <f t="shared" si="1"/>
        <v>3</v>
      </c>
      <c r="H59" s="12">
        <f t="shared" si="2"/>
        <v>4</v>
      </c>
      <c r="I59" s="12">
        <f t="shared" si="3"/>
        <v>2021</v>
      </c>
    </row>
    <row r="60" spans="3:9" x14ac:dyDescent="0.35">
      <c r="C60" s="12">
        <v>56</v>
      </c>
      <c r="D60" s="12" t="s">
        <v>6</v>
      </c>
      <c r="E60" s="16">
        <v>15000</v>
      </c>
      <c r="F60" s="39">
        <v>44292</v>
      </c>
      <c r="G60" s="12">
        <f t="shared" si="1"/>
        <v>6</v>
      </c>
      <c r="H60" s="12">
        <f t="shared" si="2"/>
        <v>4</v>
      </c>
      <c r="I60" s="12">
        <f t="shared" si="3"/>
        <v>2021</v>
      </c>
    </row>
    <row r="61" spans="3:9" x14ac:dyDescent="0.35">
      <c r="C61" s="12">
        <v>57</v>
      </c>
      <c r="D61" s="12" t="s">
        <v>34</v>
      </c>
      <c r="E61" s="16">
        <v>21000</v>
      </c>
      <c r="F61" s="39">
        <v>44292</v>
      </c>
      <c r="G61" s="12">
        <f t="shared" si="1"/>
        <v>6</v>
      </c>
      <c r="H61" s="12">
        <f t="shared" si="2"/>
        <v>4</v>
      </c>
      <c r="I61" s="12">
        <f t="shared" si="3"/>
        <v>2021</v>
      </c>
    </row>
    <row r="62" spans="3:9" x14ac:dyDescent="0.35">
      <c r="C62" s="12">
        <v>58</v>
      </c>
      <c r="D62" s="12" t="s">
        <v>36</v>
      </c>
      <c r="E62" s="16">
        <v>12000</v>
      </c>
      <c r="F62" s="39">
        <v>44298</v>
      </c>
      <c r="G62" s="12">
        <f t="shared" si="1"/>
        <v>12</v>
      </c>
      <c r="H62" s="12">
        <f t="shared" si="2"/>
        <v>4</v>
      </c>
      <c r="I62" s="12">
        <f t="shared" si="3"/>
        <v>2021</v>
      </c>
    </row>
    <row r="63" spans="3:9" x14ac:dyDescent="0.35">
      <c r="C63" s="12">
        <v>59</v>
      </c>
      <c r="D63" s="12" t="s">
        <v>6</v>
      </c>
      <c r="E63" s="16">
        <v>12000</v>
      </c>
      <c r="F63" s="39">
        <v>44303</v>
      </c>
      <c r="G63" s="12">
        <f t="shared" si="1"/>
        <v>17</v>
      </c>
      <c r="H63" s="12">
        <f t="shared" si="2"/>
        <v>4</v>
      </c>
      <c r="I63" s="12">
        <f t="shared" si="3"/>
        <v>2021</v>
      </c>
    </row>
    <row r="64" spans="3:9" x14ac:dyDescent="0.35">
      <c r="C64" s="12">
        <v>60</v>
      </c>
      <c r="D64" s="12" t="s">
        <v>35</v>
      </c>
      <c r="E64" s="16">
        <v>21000</v>
      </c>
      <c r="F64" s="39">
        <v>44304</v>
      </c>
      <c r="G64" s="12">
        <f t="shared" si="1"/>
        <v>18</v>
      </c>
      <c r="H64" s="12">
        <f t="shared" si="2"/>
        <v>4</v>
      </c>
      <c r="I64" s="12">
        <f t="shared" si="3"/>
        <v>2021</v>
      </c>
    </row>
    <row r="65" spans="3:9" x14ac:dyDescent="0.35">
      <c r="C65" s="12">
        <v>61</v>
      </c>
      <c r="D65" s="12" t="s">
        <v>5</v>
      </c>
      <c r="E65" s="16">
        <v>9000</v>
      </c>
      <c r="F65" s="39">
        <v>44307</v>
      </c>
      <c r="G65" s="12">
        <f t="shared" si="1"/>
        <v>21</v>
      </c>
      <c r="H65" s="12">
        <f t="shared" si="2"/>
        <v>4</v>
      </c>
      <c r="I65" s="12">
        <f t="shared" si="3"/>
        <v>2021</v>
      </c>
    </row>
    <row r="66" spans="3:9" x14ac:dyDescent="0.35">
      <c r="C66" s="12">
        <v>62</v>
      </c>
      <c r="D66" s="12" t="s">
        <v>36</v>
      </c>
      <c r="E66" s="16">
        <v>29000</v>
      </c>
      <c r="F66" s="39">
        <v>44308</v>
      </c>
      <c r="G66" s="12">
        <f t="shared" si="1"/>
        <v>22</v>
      </c>
      <c r="H66" s="12">
        <f t="shared" si="2"/>
        <v>4</v>
      </c>
      <c r="I66" s="12">
        <f t="shared" si="3"/>
        <v>2021</v>
      </c>
    </row>
    <row r="67" spans="3:9" x14ac:dyDescent="0.35">
      <c r="C67" s="12">
        <v>63</v>
      </c>
      <c r="D67" s="12" t="s">
        <v>6</v>
      </c>
      <c r="E67" s="16">
        <v>12000</v>
      </c>
      <c r="F67" s="39">
        <v>44309</v>
      </c>
      <c r="G67" s="12">
        <f t="shared" si="1"/>
        <v>23</v>
      </c>
      <c r="H67" s="12">
        <f t="shared" si="2"/>
        <v>4</v>
      </c>
      <c r="I67" s="12">
        <f t="shared" si="3"/>
        <v>2021</v>
      </c>
    </row>
    <row r="68" spans="3:9" x14ac:dyDescent="0.35">
      <c r="C68" s="12">
        <v>64</v>
      </c>
      <c r="D68" s="12" t="s">
        <v>5</v>
      </c>
      <c r="E68" s="16">
        <v>14000</v>
      </c>
      <c r="F68" s="39">
        <v>44311</v>
      </c>
      <c r="G68" s="12">
        <f t="shared" si="1"/>
        <v>25</v>
      </c>
      <c r="H68" s="12">
        <f t="shared" si="2"/>
        <v>4</v>
      </c>
      <c r="I68" s="12">
        <f t="shared" si="3"/>
        <v>2021</v>
      </c>
    </row>
    <row r="69" spans="3:9" x14ac:dyDescent="0.35">
      <c r="C69" s="12">
        <v>65</v>
      </c>
      <c r="D69" s="12" t="s">
        <v>6</v>
      </c>
      <c r="E69" s="16">
        <v>26000</v>
      </c>
      <c r="F69" s="39">
        <v>44313</v>
      </c>
      <c r="G69" s="12">
        <f t="shared" si="1"/>
        <v>27</v>
      </c>
      <c r="H69" s="12">
        <f t="shared" si="2"/>
        <v>4</v>
      </c>
      <c r="I69" s="12">
        <f t="shared" si="3"/>
        <v>2021</v>
      </c>
    </row>
    <row r="70" spans="3:9" x14ac:dyDescent="0.35">
      <c r="C70" s="12">
        <v>66</v>
      </c>
      <c r="D70" s="12" t="s">
        <v>6</v>
      </c>
      <c r="E70" s="16">
        <v>23000</v>
      </c>
      <c r="F70" s="39">
        <v>44316</v>
      </c>
      <c r="G70" s="12">
        <f t="shared" ref="G70:G133" si="8">DAY(F70)</f>
        <v>30</v>
      </c>
      <c r="H70" s="12">
        <f t="shared" ref="H70:H133" si="9">MONTH(F70)</f>
        <v>4</v>
      </c>
      <c r="I70" s="12">
        <f t="shared" ref="I70:I133" si="10">YEAR(F70)</f>
        <v>2021</v>
      </c>
    </row>
    <row r="71" spans="3:9" x14ac:dyDescent="0.35">
      <c r="C71" s="12">
        <v>67</v>
      </c>
      <c r="D71" s="12" t="s">
        <v>6</v>
      </c>
      <c r="E71" s="16">
        <v>22000</v>
      </c>
      <c r="F71" s="39">
        <v>44317</v>
      </c>
      <c r="G71" s="12">
        <f t="shared" si="8"/>
        <v>1</v>
      </c>
      <c r="H71" s="12">
        <f t="shared" si="9"/>
        <v>5</v>
      </c>
      <c r="I71" s="12">
        <f t="shared" si="10"/>
        <v>2021</v>
      </c>
    </row>
    <row r="72" spans="3:9" x14ac:dyDescent="0.35">
      <c r="C72" s="12">
        <v>68</v>
      </c>
      <c r="D72" s="12" t="s">
        <v>34</v>
      </c>
      <c r="E72" s="16">
        <v>16000</v>
      </c>
      <c r="F72" s="39">
        <v>44317</v>
      </c>
      <c r="G72" s="12">
        <f t="shared" si="8"/>
        <v>1</v>
      </c>
      <c r="H72" s="12">
        <f t="shared" si="9"/>
        <v>5</v>
      </c>
      <c r="I72" s="12">
        <f t="shared" si="10"/>
        <v>2021</v>
      </c>
    </row>
    <row r="73" spans="3:9" x14ac:dyDescent="0.35">
      <c r="C73" s="12">
        <v>69</v>
      </c>
      <c r="D73" s="12" t="s">
        <v>6</v>
      </c>
      <c r="E73" s="16">
        <v>17000</v>
      </c>
      <c r="F73" s="39">
        <v>44318</v>
      </c>
      <c r="G73" s="12">
        <f t="shared" si="8"/>
        <v>2</v>
      </c>
      <c r="H73" s="12">
        <f t="shared" si="9"/>
        <v>5</v>
      </c>
      <c r="I73" s="12">
        <f t="shared" si="10"/>
        <v>2021</v>
      </c>
    </row>
    <row r="74" spans="3:9" x14ac:dyDescent="0.35">
      <c r="C74" s="12">
        <v>70</v>
      </c>
      <c r="D74" s="12" t="s">
        <v>5</v>
      </c>
      <c r="E74" s="16">
        <v>9000</v>
      </c>
      <c r="F74" s="39">
        <v>44318</v>
      </c>
      <c r="G74" s="12">
        <f t="shared" si="8"/>
        <v>2</v>
      </c>
      <c r="H74" s="12">
        <f t="shared" si="9"/>
        <v>5</v>
      </c>
      <c r="I74" s="12">
        <f t="shared" si="10"/>
        <v>2021</v>
      </c>
    </row>
    <row r="75" spans="3:9" x14ac:dyDescent="0.35">
      <c r="C75" s="12">
        <v>71</v>
      </c>
      <c r="D75" s="12" t="s">
        <v>5</v>
      </c>
      <c r="E75" s="16">
        <v>13000</v>
      </c>
      <c r="F75" s="39">
        <v>44318</v>
      </c>
      <c r="G75" s="12">
        <f t="shared" si="8"/>
        <v>2</v>
      </c>
      <c r="H75" s="12">
        <f t="shared" si="9"/>
        <v>5</v>
      </c>
      <c r="I75" s="12">
        <f t="shared" si="10"/>
        <v>2021</v>
      </c>
    </row>
    <row r="76" spans="3:9" x14ac:dyDescent="0.35">
      <c r="C76" s="12">
        <v>72</v>
      </c>
      <c r="D76" s="12" t="s">
        <v>6</v>
      </c>
      <c r="E76" s="16">
        <v>16000</v>
      </c>
      <c r="F76" s="39">
        <v>44319</v>
      </c>
      <c r="G76" s="12">
        <f t="shared" si="8"/>
        <v>3</v>
      </c>
      <c r="H76" s="12">
        <f t="shared" si="9"/>
        <v>5</v>
      </c>
      <c r="I76" s="12">
        <f t="shared" si="10"/>
        <v>2021</v>
      </c>
    </row>
    <row r="77" spans="3:9" x14ac:dyDescent="0.35">
      <c r="C77" s="12">
        <v>73</v>
      </c>
      <c r="D77" s="12" t="s">
        <v>35</v>
      </c>
      <c r="E77" s="16">
        <v>21000</v>
      </c>
      <c r="F77" s="39">
        <v>44319</v>
      </c>
      <c r="G77" s="12">
        <f t="shared" si="8"/>
        <v>3</v>
      </c>
      <c r="H77" s="12">
        <f t="shared" si="9"/>
        <v>5</v>
      </c>
      <c r="I77" s="12">
        <f t="shared" si="10"/>
        <v>2021</v>
      </c>
    </row>
    <row r="78" spans="3:9" x14ac:dyDescent="0.35">
      <c r="C78" s="12">
        <v>74</v>
      </c>
      <c r="D78" s="12" t="s">
        <v>6</v>
      </c>
      <c r="E78" s="16">
        <v>18000</v>
      </c>
      <c r="F78" s="39">
        <v>44321</v>
      </c>
      <c r="G78" s="12">
        <f t="shared" si="8"/>
        <v>5</v>
      </c>
      <c r="H78" s="12">
        <f t="shared" si="9"/>
        <v>5</v>
      </c>
      <c r="I78" s="12">
        <f t="shared" si="10"/>
        <v>2021</v>
      </c>
    </row>
    <row r="79" spans="3:9" x14ac:dyDescent="0.35">
      <c r="C79" s="12">
        <v>75</v>
      </c>
      <c r="D79" s="12" t="s">
        <v>5</v>
      </c>
      <c r="E79" s="16">
        <v>18000</v>
      </c>
      <c r="F79" s="39">
        <v>44321</v>
      </c>
      <c r="G79" s="12">
        <f t="shared" si="8"/>
        <v>5</v>
      </c>
      <c r="H79" s="12">
        <f t="shared" si="9"/>
        <v>5</v>
      </c>
      <c r="I79" s="12">
        <f t="shared" si="10"/>
        <v>2021</v>
      </c>
    </row>
    <row r="80" spans="3:9" x14ac:dyDescent="0.35">
      <c r="C80" s="12">
        <v>76</v>
      </c>
      <c r="D80" s="12" t="s">
        <v>6</v>
      </c>
      <c r="E80" s="16">
        <v>10000</v>
      </c>
      <c r="F80" s="39">
        <v>44322</v>
      </c>
      <c r="G80" s="12">
        <f t="shared" si="8"/>
        <v>6</v>
      </c>
      <c r="H80" s="12">
        <f t="shared" si="9"/>
        <v>5</v>
      </c>
      <c r="I80" s="12">
        <f t="shared" si="10"/>
        <v>2021</v>
      </c>
    </row>
    <row r="81" spans="3:9" x14ac:dyDescent="0.35">
      <c r="C81" s="12">
        <v>77</v>
      </c>
      <c r="D81" s="12" t="s">
        <v>35</v>
      </c>
      <c r="E81" s="16">
        <v>22000</v>
      </c>
      <c r="F81" s="39">
        <v>44324</v>
      </c>
      <c r="G81" s="12">
        <f t="shared" si="8"/>
        <v>8</v>
      </c>
      <c r="H81" s="12">
        <f t="shared" si="9"/>
        <v>5</v>
      </c>
      <c r="I81" s="12">
        <f t="shared" si="10"/>
        <v>2021</v>
      </c>
    </row>
    <row r="82" spans="3:9" x14ac:dyDescent="0.35">
      <c r="C82" s="12">
        <v>78</v>
      </c>
      <c r="D82" s="12" t="s">
        <v>6</v>
      </c>
      <c r="E82" s="16">
        <v>30000</v>
      </c>
      <c r="F82" s="39">
        <v>44324</v>
      </c>
      <c r="G82" s="12">
        <f t="shared" si="8"/>
        <v>8</v>
      </c>
      <c r="H82" s="12">
        <f t="shared" si="9"/>
        <v>5</v>
      </c>
      <c r="I82" s="12">
        <f t="shared" si="10"/>
        <v>2021</v>
      </c>
    </row>
    <row r="83" spans="3:9" x14ac:dyDescent="0.35">
      <c r="C83" s="12">
        <v>79</v>
      </c>
      <c r="D83" s="12" t="s">
        <v>5</v>
      </c>
      <c r="E83" s="16">
        <v>16000</v>
      </c>
      <c r="F83" s="39">
        <v>44324</v>
      </c>
      <c r="G83" s="12">
        <f t="shared" si="8"/>
        <v>8</v>
      </c>
      <c r="H83" s="12">
        <f t="shared" si="9"/>
        <v>5</v>
      </c>
      <c r="I83" s="12">
        <f t="shared" si="10"/>
        <v>2021</v>
      </c>
    </row>
    <row r="84" spans="3:9" x14ac:dyDescent="0.35">
      <c r="C84" s="12">
        <v>80</v>
      </c>
      <c r="D84" s="12" t="s">
        <v>34</v>
      </c>
      <c r="E84" s="16">
        <v>18000</v>
      </c>
      <c r="F84" s="39">
        <v>44324</v>
      </c>
      <c r="G84" s="12">
        <f t="shared" si="8"/>
        <v>8</v>
      </c>
      <c r="H84" s="12">
        <f t="shared" si="9"/>
        <v>5</v>
      </c>
      <c r="I84" s="12">
        <f t="shared" si="10"/>
        <v>2021</v>
      </c>
    </row>
    <row r="85" spans="3:9" x14ac:dyDescent="0.35">
      <c r="C85" s="12">
        <v>81</v>
      </c>
      <c r="D85" s="12" t="s">
        <v>6</v>
      </c>
      <c r="E85" s="16">
        <v>24000</v>
      </c>
      <c r="F85" s="39">
        <v>44328</v>
      </c>
      <c r="G85" s="12">
        <f t="shared" si="8"/>
        <v>12</v>
      </c>
      <c r="H85" s="12">
        <f t="shared" si="9"/>
        <v>5</v>
      </c>
      <c r="I85" s="12">
        <f t="shared" si="10"/>
        <v>2021</v>
      </c>
    </row>
    <row r="86" spans="3:9" x14ac:dyDescent="0.35">
      <c r="C86" s="12">
        <v>82</v>
      </c>
      <c r="D86" s="12" t="s">
        <v>6</v>
      </c>
      <c r="E86" s="16">
        <v>24000</v>
      </c>
      <c r="F86" s="39">
        <v>44330</v>
      </c>
      <c r="G86" s="12">
        <f t="shared" si="8"/>
        <v>14</v>
      </c>
      <c r="H86" s="12">
        <f t="shared" si="9"/>
        <v>5</v>
      </c>
      <c r="I86" s="12">
        <f t="shared" si="10"/>
        <v>2021</v>
      </c>
    </row>
    <row r="87" spans="3:9" x14ac:dyDescent="0.35">
      <c r="C87" s="12">
        <v>83</v>
      </c>
      <c r="D87" s="12" t="s">
        <v>34</v>
      </c>
      <c r="E87" s="16">
        <v>19000</v>
      </c>
      <c r="F87" s="39">
        <v>44330</v>
      </c>
      <c r="G87" s="12">
        <f t="shared" si="8"/>
        <v>14</v>
      </c>
      <c r="H87" s="12">
        <f t="shared" si="9"/>
        <v>5</v>
      </c>
      <c r="I87" s="12">
        <f t="shared" si="10"/>
        <v>2021</v>
      </c>
    </row>
    <row r="88" spans="3:9" x14ac:dyDescent="0.35">
      <c r="C88" s="12">
        <v>84</v>
      </c>
      <c r="D88" s="12" t="s">
        <v>6</v>
      </c>
      <c r="E88" s="16">
        <v>20000</v>
      </c>
      <c r="F88" s="39">
        <v>44331</v>
      </c>
      <c r="G88" s="12">
        <f t="shared" si="8"/>
        <v>15</v>
      </c>
      <c r="H88" s="12">
        <f t="shared" si="9"/>
        <v>5</v>
      </c>
      <c r="I88" s="12">
        <f t="shared" si="10"/>
        <v>2021</v>
      </c>
    </row>
    <row r="89" spans="3:9" x14ac:dyDescent="0.35">
      <c r="C89" s="12">
        <v>85</v>
      </c>
      <c r="D89" s="12" t="s">
        <v>6</v>
      </c>
      <c r="E89" s="16">
        <v>21000</v>
      </c>
      <c r="F89" s="39">
        <v>44332</v>
      </c>
      <c r="G89" s="12">
        <f t="shared" si="8"/>
        <v>16</v>
      </c>
      <c r="H89" s="12">
        <f t="shared" si="9"/>
        <v>5</v>
      </c>
      <c r="I89" s="12">
        <f t="shared" si="10"/>
        <v>2021</v>
      </c>
    </row>
    <row r="90" spans="3:9" x14ac:dyDescent="0.35">
      <c r="C90" s="12">
        <v>86</v>
      </c>
      <c r="D90" s="12" t="s">
        <v>36</v>
      </c>
      <c r="E90" s="16">
        <v>14000</v>
      </c>
      <c r="F90" s="39">
        <v>44332</v>
      </c>
      <c r="G90" s="12">
        <f t="shared" si="8"/>
        <v>16</v>
      </c>
      <c r="H90" s="12">
        <f t="shared" si="9"/>
        <v>5</v>
      </c>
      <c r="I90" s="12">
        <f t="shared" si="10"/>
        <v>2021</v>
      </c>
    </row>
    <row r="91" spans="3:9" x14ac:dyDescent="0.35">
      <c r="C91" s="12">
        <v>87</v>
      </c>
      <c r="D91" s="12" t="s">
        <v>37</v>
      </c>
      <c r="E91" s="16">
        <v>22000</v>
      </c>
      <c r="F91" s="39">
        <v>44332</v>
      </c>
      <c r="G91" s="12">
        <f t="shared" si="8"/>
        <v>16</v>
      </c>
      <c r="H91" s="12">
        <f t="shared" si="9"/>
        <v>5</v>
      </c>
      <c r="I91" s="12">
        <f t="shared" si="10"/>
        <v>2021</v>
      </c>
    </row>
    <row r="92" spans="3:9" x14ac:dyDescent="0.35">
      <c r="C92" s="12">
        <v>88</v>
      </c>
      <c r="D92" s="12" t="s">
        <v>34</v>
      </c>
      <c r="E92" s="16">
        <v>19000</v>
      </c>
      <c r="F92" s="39">
        <v>44334</v>
      </c>
      <c r="G92" s="12">
        <f t="shared" si="8"/>
        <v>18</v>
      </c>
      <c r="H92" s="12">
        <f t="shared" si="9"/>
        <v>5</v>
      </c>
      <c r="I92" s="12">
        <f t="shared" si="10"/>
        <v>2021</v>
      </c>
    </row>
    <row r="93" spans="3:9" x14ac:dyDescent="0.35">
      <c r="C93" s="12">
        <v>89</v>
      </c>
      <c r="D93" s="12" t="s">
        <v>5</v>
      </c>
      <c r="E93" s="16">
        <v>14000</v>
      </c>
      <c r="F93" s="39">
        <v>44335</v>
      </c>
      <c r="G93" s="12">
        <f t="shared" si="8"/>
        <v>19</v>
      </c>
      <c r="H93" s="12">
        <f t="shared" si="9"/>
        <v>5</v>
      </c>
      <c r="I93" s="12">
        <f t="shared" si="10"/>
        <v>2021</v>
      </c>
    </row>
    <row r="94" spans="3:9" x14ac:dyDescent="0.35">
      <c r="C94" s="12">
        <v>90</v>
      </c>
      <c r="D94" s="12" t="s">
        <v>5</v>
      </c>
      <c r="E94" s="16">
        <v>20000</v>
      </c>
      <c r="F94" s="39">
        <v>44336</v>
      </c>
      <c r="G94" s="12">
        <f t="shared" si="8"/>
        <v>20</v>
      </c>
      <c r="H94" s="12">
        <f t="shared" si="9"/>
        <v>5</v>
      </c>
      <c r="I94" s="12">
        <f t="shared" si="10"/>
        <v>2021</v>
      </c>
    </row>
    <row r="95" spans="3:9" x14ac:dyDescent="0.35">
      <c r="C95" s="12">
        <v>91</v>
      </c>
      <c r="D95" s="12" t="s">
        <v>5</v>
      </c>
      <c r="E95" s="16">
        <v>15000</v>
      </c>
      <c r="F95" s="39">
        <v>44338</v>
      </c>
      <c r="G95" s="12">
        <f t="shared" si="8"/>
        <v>22</v>
      </c>
      <c r="H95" s="12">
        <f t="shared" si="9"/>
        <v>5</v>
      </c>
      <c r="I95" s="12">
        <f t="shared" si="10"/>
        <v>2021</v>
      </c>
    </row>
    <row r="96" spans="3:9" x14ac:dyDescent="0.35">
      <c r="C96" s="12">
        <v>92</v>
      </c>
      <c r="D96" s="12" t="s">
        <v>36</v>
      </c>
      <c r="E96" s="16">
        <v>17000</v>
      </c>
      <c r="F96" s="39">
        <v>44339</v>
      </c>
      <c r="G96" s="12">
        <f t="shared" si="8"/>
        <v>23</v>
      </c>
      <c r="H96" s="12">
        <f t="shared" si="9"/>
        <v>5</v>
      </c>
      <c r="I96" s="12">
        <f t="shared" si="10"/>
        <v>2021</v>
      </c>
    </row>
    <row r="97" spans="3:9" x14ac:dyDescent="0.35">
      <c r="C97" s="12">
        <v>93</v>
      </c>
      <c r="D97" s="12" t="s">
        <v>6</v>
      </c>
      <c r="E97" s="16">
        <v>13000</v>
      </c>
      <c r="F97" s="39">
        <v>44341</v>
      </c>
      <c r="G97" s="12">
        <f t="shared" si="8"/>
        <v>25</v>
      </c>
      <c r="H97" s="12">
        <f t="shared" si="9"/>
        <v>5</v>
      </c>
      <c r="I97" s="12">
        <f t="shared" si="10"/>
        <v>2021</v>
      </c>
    </row>
    <row r="98" spans="3:9" x14ac:dyDescent="0.35">
      <c r="C98" s="12">
        <v>94</v>
      </c>
      <c r="D98" s="12" t="s">
        <v>6</v>
      </c>
      <c r="E98" s="16">
        <v>24000</v>
      </c>
      <c r="F98" s="39">
        <v>44341</v>
      </c>
      <c r="G98" s="12">
        <f t="shared" si="8"/>
        <v>25</v>
      </c>
      <c r="H98" s="12">
        <f t="shared" si="9"/>
        <v>5</v>
      </c>
      <c r="I98" s="12">
        <f t="shared" si="10"/>
        <v>2021</v>
      </c>
    </row>
    <row r="99" spans="3:9" x14ac:dyDescent="0.35">
      <c r="C99" s="12">
        <v>95</v>
      </c>
      <c r="D99" s="12" t="s">
        <v>37</v>
      </c>
      <c r="E99" s="16">
        <v>16000</v>
      </c>
      <c r="F99" s="39">
        <v>44341</v>
      </c>
      <c r="G99" s="12">
        <f t="shared" si="8"/>
        <v>25</v>
      </c>
      <c r="H99" s="12">
        <f t="shared" si="9"/>
        <v>5</v>
      </c>
      <c r="I99" s="12">
        <f t="shared" si="10"/>
        <v>2021</v>
      </c>
    </row>
    <row r="100" spans="3:9" x14ac:dyDescent="0.35">
      <c r="C100" s="12">
        <v>96</v>
      </c>
      <c r="D100" s="12" t="s">
        <v>35</v>
      </c>
      <c r="E100" s="16">
        <v>15000</v>
      </c>
      <c r="F100" s="39">
        <v>44342</v>
      </c>
      <c r="G100" s="12">
        <f t="shared" si="8"/>
        <v>26</v>
      </c>
      <c r="H100" s="12">
        <f t="shared" si="9"/>
        <v>5</v>
      </c>
      <c r="I100" s="12">
        <f t="shared" si="10"/>
        <v>2021</v>
      </c>
    </row>
    <row r="101" spans="3:9" x14ac:dyDescent="0.35">
      <c r="C101" s="12">
        <v>97</v>
      </c>
      <c r="D101" s="12" t="s">
        <v>35</v>
      </c>
      <c r="E101" s="16">
        <v>15000</v>
      </c>
      <c r="F101" s="39">
        <v>44342</v>
      </c>
      <c r="G101" s="12">
        <f t="shared" si="8"/>
        <v>26</v>
      </c>
      <c r="H101" s="12">
        <f t="shared" si="9"/>
        <v>5</v>
      </c>
      <c r="I101" s="12">
        <f t="shared" si="10"/>
        <v>2021</v>
      </c>
    </row>
    <row r="102" spans="3:9" x14ac:dyDescent="0.35">
      <c r="C102" s="12">
        <v>98</v>
      </c>
      <c r="D102" s="12" t="s">
        <v>35</v>
      </c>
      <c r="E102" s="16">
        <v>21000</v>
      </c>
      <c r="F102" s="39">
        <v>44342</v>
      </c>
      <c r="G102" s="12">
        <f t="shared" si="8"/>
        <v>26</v>
      </c>
      <c r="H102" s="12">
        <f t="shared" si="9"/>
        <v>5</v>
      </c>
      <c r="I102" s="12">
        <f t="shared" si="10"/>
        <v>2021</v>
      </c>
    </row>
    <row r="103" spans="3:9" x14ac:dyDescent="0.35">
      <c r="C103" s="12">
        <v>99</v>
      </c>
      <c r="D103" s="12" t="s">
        <v>36</v>
      </c>
      <c r="E103" s="16">
        <v>23000</v>
      </c>
      <c r="F103" s="39">
        <v>44342</v>
      </c>
      <c r="G103" s="12">
        <f t="shared" si="8"/>
        <v>26</v>
      </c>
      <c r="H103" s="12">
        <f t="shared" si="9"/>
        <v>5</v>
      </c>
      <c r="I103" s="12">
        <f t="shared" si="10"/>
        <v>2021</v>
      </c>
    </row>
    <row r="104" spans="3:9" x14ac:dyDescent="0.35">
      <c r="C104" s="12">
        <v>100</v>
      </c>
      <c r="D104" s="12" t="s">
        <v>6</v>
      </c>
      <c r="E104" s="16">
        <v>22000</v>
      </c>
      <c r="F104" s="39">
        <v>44343</v>
      </c>
      <c r="G104" s="12">
        <f t="shared" si="8"/>
        <v>27</v>
      </c>
      <c r="H104" s="12">
        <f t="shared" si="9"/>
        <v>5</v>
      </c>
      <c r="I104" s="12">
        <f t="shared" si="10"/>
        <v>2021</v>
      </c>
    </row>
    <row r="105" spans="3:9" x14ac:dyDescent="0.35">
      <c r="C105" s="12">
        <v>101</v>
      </c>
      <c r="D105" s="12" t="s">
        <v>5</v>
      </c>
      <c r="E105" s="16">
        <v>12000</v>
      </c>
      <c r="F105" s="39">
        <v>44343</v>
      </c>
      <c r="G105" s="12">
        <f t="shared" si="8"/>
        <v>27</v>
      </c>
      <c r="H105" s="12">
        <f t="shared" si="9"/>
        <v>5</v>
      </c>
      <c r="I105" s="12">
        <f t="shared" si="10"/>
        <v>2021</v>
      </c>
    </row>
    <row r="106" spans="3:9" x14ac:dyDescent="0.35">
      <c r="C106" s="12">
        <v>102</v>
      </c>
      <c r="D106" s="12" t="s">
        <v>5</v>
      </c>
      <c r="E106" s="16">
        <v>18000</v>
      </c>
      <c r="F106" s="39">
        <v>44344</v>
      </c>
      <c r="G106" s="12">
        <f t="shared" si="8"/>
        <v>28</v>
      </c>
      <c r="H106" s="12">
        <f t="shared" si="9"/>
        <v>5</v>
      </c>
      <c r="I106" s="12">
        <f t="shared" si="10"/>
        <v>2021</v>
      </c>
    </row>
    <row r="107" spans="3:9" x14ac:dyDescent="0.35">
      <c r="C107" s="12">
        <v>103</v>
      </c>
      <c r="D107" s="12" t="s">
        <v>5</v>
      </c>
      <c r="E107" s="16">
        <v>16000</v>
      </c>
      <c r="F107" s="39">
        <v>44344</v>
      </c>
      <c r="G107" s="12">
        <f t="shared" si="8"/>
        <v>28</v>
      </c>
      <c r="H107" s="12">
        <f t="shared" si="9"/>
        <v>5</v>
      </c>
      <c r="I107" s="12">
        <f t="shared" si="10"/>
        <v>2021</v>
      </c>
    </row>
    <row r="108" spans="3:9" x14ac:dyDescent="0.35">
      <c r="C108" s="12">
        <v>104</v>
      </c>
      <c r="D108" s="12" t="s">
        <v>34</v>
      </c>
      <c r="E108" s="16">
        <v>28000</v>
      </c>
      <c r="F108" s="39">
        <v>44344</v>
      </c>
      <c r="G108" s="12">
        <f t="shared" si="8"/>
        <v>28</v>
      </c>
      <c r="H108" s="12">
        <f t="shared" si="9"/>
        <v>5</v>
      </c>
      <c r="I108" s="12">
        <f t="shared" si="10"/>
        <v>2021</v>
      </c>
    </row>
    <row r="109" spans="3:9" x14ac:dyDescent="0.35">
      <c r="C109" s="12">
        <v>105</v>
      </c>
      <c r="D109" s="12" t="s">
        <v>5</v>
      </c>
      <c r="E109" s="16">
        <v>11000</v>
      </c>
      <c r="F109" s="39">
        <v>44345</v>
      </c>
      <c r="G109" s="12">
        <f t="shared" si="8"/>
        <v>29</v>
      </c>
      <c r="H109" s="12">
        <f t="shared" si="9"/>
        <v>5</v>
      </c>
      <c r="I109" s="12">
        <f t="shared" si="10"/>
        <v>2021</v>
      </c>
    </row>
    <row r="110" spans="3:9" x14ac:dyDescent="0.35">
      <c r="C110" s="12">
        <v>106</v>
      </c>
      <c r="D110" s="12" t="s">
        <v>36</v>
      </c>
      <c r="E110" s="16">
        <v>22000</v>
      </c>
      <c r="F110" s="39">
        <v>44346</v>
      </c>
      <c r="G110" s="12">
        <f t="shared" si="8"/>
        <v>30</v>
      </c>
      <c r="H110" s="12">
        <f t="shared" si="9"/>
        <v>5</v>
      </c>
      <c r="I110" s="12">
        <f t="shared" si="10"/>
        <v>2021</v>
      </c>
    </row>
    <row r="111" spans="3:9" x14ac:dyDescent="0.35">
      <c r="C111" s="12">
        <v>107</v>
      </c>
      <c r="D111" s="12" t="s">
        <v>6</v>
      </c>
      <c r="E111" s="16">
        <v>12000</v>
      </c>
      <c r="F111" s="39">
        <v>44351</v>
      </c>
      <c r="G111" s="12">
        <f t="shared" si="8"/>
        <v>4</v>
      </c>
      <c r="H111" s="12">
        <f t="shared" si="9"/>
        <v>6</v>
      </c>
      <c r="I111" s="12">
        <f t="shared" si="10"/>
        <v>2021</v>
      </c>
    </row>
    <row r="112" spans="3:9" x14ac:dyDescent="0.35">
      <c r="C112" s="12">
        <v>108</v>
      </c>
      <c r="D112" s="12" t="s">
        <v>5</v>
      </c>
      <c r="E112" s="16">
        <v>20000</v>
      </c>
      <c r="F112" s="39">
        <v>44351</v>
      </c>
      <c r="G112" s="12">
        <f t="shared" si="8"/>
        <v>4</v>
      </c>
      <c r="H112" s="12">
        <f t="shared" si="9"/>
        <v>6</v>
      </c>
      <c r="I112" s="12">
        <f t="shared" si="10"/>
        <v>2021</v>
      </c>
    </row>
    <row r="113" spans="3:9" x14ac:dyDescent="0.35">
      <c r="C113" s="12">
        <v>109</v>
      </c>
      <c r="D113" s="12" t="s">
        <v>5</v>
      </c>
      <c r="E113" s="16">
        <v>15000</v>
      </c>
      <c r="F113" s="39">
        <v>44357</v>
      </c>
      <c r="G113" s="12">
        <f t="shared" si="8"/>
        <v>10</v>
      </c>
      <c r="H113" s="12">
        <f t="shared" si="9"/>
        <v>6</v>
      </c>
      <c r="I113" s="12">
        <f t="shared" si="10"/>
        <v>2021</v>
      </c>
    </row>
    <row r="114" spans="3:9" x14ac:dyDescent="0.35">
      <c r="C114" s="12">
        <v>110</v>
      </c>
      <c r="D114" s="12" t="s">
        <v>36</v>
      </c>
      <c r="E114" s="16">
        <v>16000</v>
      </c>
      <c r="F114" s="39">
        <v>44358</v>
      </c>
      <c r="G114" s="12">
        <f t="shared" si="8"/>
        <v>11</v>
      </c>
      <c r="H114" s="12">
        <f t="shared" si="9"/>
        <v>6</v>
      </c>
      <c r="I114" s="12">
        <f t="shared" si="10"/>
        <v>2021</v>
      </c>
    </row>
    <row r="115" spans="3:9" x14ac:dyDescent="0.35">
      <c r="C115" s="12">
        <v>111</v>
      </c>
      <c r="D115" s="12" t="s">
        <v>6</v>
      </c>
      <c r="E115" s="16">
        <v>19000</v>
      </c>
      <c r="F115" s="39">
        <v>44367</v>
      </c>
      <c r="G115" s="12">
        <f t="shared" si="8"/>
        <v>20</v>
      </c>
      <c r="H115" s="12">
        <f t="shared" si="9"/>
        <v>6</v>
      </c>
      <c r="I115" s="12">
        <f t="shared" si="10"/>
        <v>2021</v>
      </c>
    </row>
    <row r="116" spans="3:9" x14ac:dyDescent="0.35">
      <c r="C116" s="12">
        <v>112</v>
      </c>
      <c r="D116" s="12" t="s">
        <v>36</v>
      </c>
      <c r="E116" s="16">
        <v>21000</v>
      </c>
      <c r="F116" s="39">
        <v>44367</v>
      </c>
      <c r="G116" s="12">
        <f t="shared" si="8"/>
        <v>20</v>
      </c>
      <c r="H116" s="12">
        <f t="shared" si="9"/>
        <v>6</v>
      </c>
      <c r="I116" s="12">
        <f t="shared" si="10"/>
        <v>2021</v>
      </c>
    </row>
    <row r="117" spans="3:9" x14ac:dyDescent="0.35">
      <c r="C117" s="12">
        <v>113</v>
      </c>
      <c r="D117" s="12" t="s">
        <v>36</v>
      </c>
      <c r="E117" s="16">
        <v>22000</v>
      </c>
      <c r="F117" s="39">
        <v>44370</v>
      </c>
      <c r="G117" s="12">
        <f t="shared" si="8"/>
        <v>23</v>
      </c>
      <c r="H117" s="12">
        <f t="shared" si="9"/>
        <v>6</v>
      </c>
      <c r="I117" s="12">
        <f t="shared" si="10"/>
        <v>2021</v>
      </c>
    </row>
    <row r="118" spans="3:9" x14ac:dyDescent="0.35">
      <c r="C118" s="12">
        <v>114</v>
      </c>
      <c r="D118" s="12" t="s">
        <v>6</v>
      </c>
      <c r="E118" s="16">
        <v>7000</v>
      </c>
      <c r="F118" s="39">
        <v>44372</v>
      </c>
      <c r="G118" s="12">
        <f t="shared" si="8"/>
        <v>25</v>
      </c>
      <c r="H118" s="12">
        <f t="shared" si="9"/>
        <v>6</v>
      </c>
      <c r="I118" s="12">
        <f t="shared" si="10"/>
        <v>2021</v>
      </c>
    </row>
    <row r="119" spans="3:9" x14ac:dyDescent="0.35">
      <c r="C119" s="12">
        <v>115</v>
      </c>
      <c r="D119" s="12" t="s">
        <v>6</v>
      </c>
      <c r="E119" s="16">
        <v>11000</v>
      </c>
      <c r="F119" s="39">
        <v>44373</v>
      </c>
      <c r="G119" s="12">
        <f t="shared" si="8"/>
        <v>26</v>
      </c>
      <c r="H119" s="12">
        <f t="shared" si="9"/>
        <v>6</v>
      </c>
      <c r="I119" s="12">
        <f t="shared" si="10"/>
        <v>2021</v>
      </c>
    </row>
    <row r="120" spans="3:9" x14ac:dyDescent="0.35">
      <c r="C120" s="12">
        <v>116</v>
      </c>
      <c r="D120" s="12" t="s">
        <v>35</v>
      </c>
      <c r="E120" s="16">
        <v>24000</v>
      </c>
      <c r="F120" s="39">
        <v>44374</v>
      </c>
      <c r="G120" s="12">
        <f t="shared" si="8"/>
        <v>27</v>
      </c>
      <c r="H120" s="12">
        <f t="shared" si="9"/>
        <v>6</v>
      </c>
      <c r="I120" s="12">
        <f t="shared" si="10"/>
        <v>2021</v>
      </c>
    </row>
    <row r="121" spans="3:9" x14ac:dyDescent="0.35">
      <c r="C121" s="12">
        <v>117</v>
      </c>
      <c r="D121" s="12" t="s">
        <v>5</v>
      </c>
      <c r="E121" s="16">
        <v>16000</v>
      </c>
      <c r="F121" s="39">
        <v>44379</v>
      </c>
      <c r="G121" s="12">
        <f t="shared" si="8"/>
        <v>2</v>
      </c>
      <c r="H121" s="12">
        <f t="shared" si="9"/>
        <v>7</v>
      </c>
      <c r="I121" s="12">
        <f t="shared" si="10"/>
        <v>2021</v>
      </c>
    </row>
    <row r="122" spans="3:9" x14ac:dyDescent="0.35">
      <c r="C122" s="12">
        <v>118</v>
      </c>
      <c r="D122" s="12" t="s">
        <v>6</v>
      </c>
      <c r="E122" s="16">
        <v>17000</v>
      </c>
      <c r="F122" s="39">
        <v>44379</v>
      </c>
      <c r="G122" s="12">
        <f t="shared" si="8"/>
        <v>2</v>
      </c>
      <c r="H122" s="12">
        <f t="shared" si="9"/>
        <v>7</v>
      </c>
      <c r="I122" s="12">
        <f t="shared" si="10"/>
        <v>2021</v>
      </c>
    </row>
    <row r="123" spans="3:9" x14ac:dyDescent="0.35">
      <c r="C123" s="12">
        <v>119</v>
      </c>
      <c r="D123" s="12" t="s">
        <v>6</v>
      </c>
      <c r="E123" s="16">
        <v>18000</v>
      </c>
      <c r="F123" s="39">
        <v>44382</v>
      </c>
      <c r="G123" s="12">
        <f t="shared" si="8"/>
        <v>5</v>
      </c>
      <c r="H123" s="12">
        <f t="shared" si="9"/>
        <v>7</v>
      </c>
      <c r="I123" s="12">
        <f t="shared" si="10"/>
        <v>2021</v>
      </c>
    </row>
    <row r="124" spans="3:9" x14ac:dyDescent="0.35">
      <c r="C124" s="12">
        <v>120</v>
      </c>
      <c r="D124" s="12" t="s">
        <v>35</v>
      </c>
      <c r="E124" s="16">
        <v>19000</v>
      </c>
      <c r="F124" s="39">
        <v>44384</v>
      </c>
      <c r="G124" s="12">
        <f t="shared" si="8"/>
        <v>7</v>
      </c>
      <c r="H124" s="12">
        <f t="shared" si="9"/>
        <v>7</v>
      </c>
      <c r="I124" s="12">
        <f t="shared" si="10"/>
        <v>2021</v>
      </c>
    </row>
    <row r="125" spans="3:9" x14ac:dyDescent="0.35">
      <c r="C125" s="12">
        <v>121</v>
      </c>
      <c r="D125" s="12" t="s">
        <v>36</v>
      </c>
      <c r="E125" s="16">
        <v>20000</v>
      </c>
      <c r="F125" s="39">
        <v>44388</v>
      </c>
      <c r="G125" s="12">
        <f t="shared" si="8"/>
        <v>11</v>
      </c>
      <c r="H125" s="12">
        <f t="shared" si="9"/>
        <v>7</v>
      </c>
      <c r="I125" s="12">
        <f t="shared" si="10"/>
        <v>2021</v>
      </c>
    </row>
    <row r="126" spans="3:9" x14ac:dyDescent="0.35">
      <c r="C126" s="12">
        <v>122</v>
      </c>
      <c r="D126" s="12" t="s">
        <v>35</v>
      </c>
      <c r="E126" s="16">
        <v>20000</v>
      </c>
      <c r="F126" s="39">
        <v>44390</v>
      </c>
      <c r="G126" s="12">
        <f t="shared" si="8"/>
        <v>13</v>
      </c>
      <c r="H126" s="12">
        <f t="shared" si="9"/>
        <v>7</v>
      </c>
      <c r="I126" s="12">
        <f t="shared" si="10"/>
        <v>2021</v>
      </c>
    </row>
    <row r="127" spans="3:9" x14ac:dyDescent="0.35">
      <c r="C127" s="12">
        <v>123</v>
      </c>
      <c r="D127" s="12" t="s">
        <v>35</v>
      </c>
      <c r="E127" s="16">
        <v>15000</v>
      </c>
      <c r="F127" s="39">
        <v>44397</v>
      </c>
      <c r="G127" s="12">
        <f t="shared" si="8"/>
        <v>20</v>
      </c>
      <c r="H127" s="12">
        <f t="shared" si="9"/>
        <v>7</v>
      </c>
      <c r="I127" s="12">
        <f t="shared" si="10"/>
        <v>2021</v>
      </c>
    </row>
    <row r="128" spans="3:9" x14ac:dyDescent="0.35">
      <c r="C128" s="12">
        <v>124</v>
      </c>
      <c r="D128" s="12" t="s">
        <v>35</v>
      </c>
      <c r="E128" s="16">
        <v>27000</v>
      </c>
      <c r="F128" s="39">
        <v>44397</v>
      </c>
      <c r="G128" s="12">
        <f t="shared" si="8"/>
        <v>20</v>
      </c>
      <c r="H128" s="12">
        <f t="shared" si="9"/>
        <v>7</v>
      </c>
      <c r="I128" s="12">
        <f t="shared" si="10"/>
        <v>2021</v>
      </c>
    </row>
    <row r="129" spans="3:9" x14ac:dyDescent="0.35">
      <c r="C129" s="12">
        <v>125</v>
      </c>
      <c r="D129" s="12" t="s">
        <v>5</v>
      </c>
      <c r="E129" s="16">
        <v>11000</v>
      </c>
      <c r="F129" s="39">
        <v>44397</v>
      </c>
      <c r="G129" s="12">
        <f t="shared" si="8"/>
        <v>20</v>
      </c>
      <c r="H129" s="12">
        <f t="shared" si="9"/>
        <v>7</v>
      </c>
      <c r="I129" s="12">
        <f t="shared" si="10"/>
        <v>2021</v>
      </c>
    </row>
    <row r="130" spans="3:9" x14ac:dyDescent="0.35">
      <c r="C130" s="12">
        <v>126</v>
      </c>
      <c r="D130" s="12" t="s">
        <v>36</v>
      </c>
      <c r="E130" s="16">
        <v>21000</v>
      </c>
      <c r="F130" s="39">
        <v>44397</v>
      </c>
      <c r="G130" s="12">
        <f t="shared" si="8"/>
        <v>20</v>
      </c>
      <c r="H130" s="12">
        <f t="shared" si="9"/>
        <v>7</v>
      </c>
      <c r="I130" s="12">
        <f t="shared" si="10"/>
        <v>2021</v>
      </c>
    </row>
    <row r="131" spans="3:9" x14ac:dyDescent="0.35">
      <c r="C131" s="12">
        <v>127</v>
      </c>
      <c r="D131" s="12" t="s">
        <v>35</v>
      </c>
      <c r="E131" s="16">
        <v>8000</v>
      </c>
      <c r="F131" s="39">
        <v>44399</v>
      </c>
      <c r="G131" s="12">
        <f t="shared" si="8"/>
        <v>22</v>
      </c>
      <c r="H131" s="12">
        <f t="shared" si="9"/>
        <v>7</v>
      </c>
      <c r="I131" s="12">
        <f t="shared" si="10"/>
        <v>2021</v>
      </c>
    </row>
    <row r="132" spans="3:9" x14ac:dyDescent="0.35">
      <c r="C132" s="12">
        <v>128</v>
      </c>
      <c r="D132" s="12" t="s">
        <v>6</v>
      </c>
      <c r="E132" s="16">
        <v>17000</v>
      </c>
      <c r="F132" s="39">
        <v>44400</v>
      </c>
      <c r="G132" s="12">
        <f t="shared" si="8"/>
        <v>23</v>
      </c>
      <c r="H132" s="12">
        <f t="shared" si="9"/>
        <v>7</v>
      </c>
      <c r="I132" s="12">
        <f t="shared" si="10"/>
        <v>2021</v>
      </c>
    </row>
    <row r="133" spans="3:9" x14ac:dyDescent="0.35">
      <c r="C133" s="12">
        <v>129</v>
      </c>
      <c r="D133" s="12" t="s">
        <v>36</v>
      </c>
      <c r="E133" s="16">
        <v>16000</v>
      </c>
      <c r="F133" s="39">
        <v>44402</v>
      </c>
      <c r="G133" s="12">
        <f t="shared" si="8"/>
        <v>25</v>
      </c>
      <c r="H133" s="12">
        <f t="shared" si="9"/>
        <v>7</v>
      </c>
      <c r="I133" s="12">
        <f t="shared" si="10"/>
        <v>2021</v>
      </c>
    </row>
    <row r="134" spans="3:9" x14ac:dyDescent="0.35">
      <c r="C134" s="12">
        <v>130</v>
      </c>
      <c r="D134" s="12" t="s">
        <v>34</v>
      </c>
      <c r="E134" s="16">
        <v>18000</v>
      </c>
      <c r="F134" s="39">
        <v>44405</v>
      </c>
      <c r="G134" s="12">
        <f t="shared" ref="G134:G197" si="11">DAY(F134)</f>
        <v>28</v>
      </c>
      <c r="H134" s="12">
        <f t="shared" ref="H134:H197" si="12">MONTH(F134)</f>
        <v>7</v>
      </c>
      <c r="I134" s="12">
        <f t="shared" ref="I134:I197" si="13">YEAR(F134)</f>
        <v>2021</v>
      </c>
    </row>
    <row r="135" spans="3:9" x14ac:dyDescent="0.35">
      <c r="C135" s="12">
        <v>131</v>
      </c>
      <c r="D135" s="12" t="s">
        <v>5</v>
      </c>
      <c r="E135" s="16">
        <v>22000</v>
      </c>
      <c r="F135" s="39">
        <v>44406</v>
      </c>
      <c r="G135" s="12">
        <f t="shared" si="11"/>
        <v>29</v>
      </c>
      <c r="H135" s="12">
        <f t="shared" si="12"/>
        <v>7</v>
      </c>
      <c r="I135" s="12">
        <f t="shared" si="13"/>
        <v>2021</v>
      </c>
    </row>
    <row r="136" spans="3:9" x14ac:dyDescent="0.35">
      <c r="C136" s="12">
        <v>132</v>
      </c>
      <c r="D136" s="12" t="s">
        <v>6</v>
      </c>
      <c r="E136" s="16">
        <v>22000</v>
      </c>
      <c r="F136" s="39">
        <v>44407</v>
      </c>
      <c r="G136" s="12">
        <f t="shared" si="11"/>
        <v>30</v>
      </c>
      <c r="H136" s="12">
        <f t="shared" si="12"/>
        <v>7</v>
      </c>
      <c r="I136" s="12">
        <f t="shared" si="13"/>
        <v>2021</v>
      </c>
    </row>
    <row r="137" spans="3:9" x14ac:dyDescent="0.35">
      <c r="C137" s="12">
        <v>133</v>
      </c>
      <c r="D137" s="12" t="s">
        <v>6</v>
      </c>
      <c r="E137" s="16">
        <v>9000</v>
      </c>
      <c r="F137" s="39">
        <v>44408</v>
      </c>
      <c r="G137" s="12">
        <f t="shared" si="11"/>
        <v>31</v>
      </c>
      <c r="H137" s="12">
        <f t="shared" si="12"/>
        <v>7</v>
      </c>
      <c r="I137" s="12">
        <f t="shared" si="13"/>
        <v>2021</v>
      </c>
    </row>
    <row r="138" spans="3:9" x14ac:dyDescent="0.35">
      <c r="C138" s="12">
        <v>134</v>
      </c>
      <c r="D138" s="12" t="s">
        <v>37</v>
      </c>
      <c r="E138" s="16">
        <v>18000</v>
      </c>
      <c r="F138" s="39">
        <v>44408</v>
      </c>
      <c r="G138" s="12">
        <f t="shared" si="11"/>
        <v>31</v>
      </c>
      <c r="H138" s="12">
        <f t="shared" si="12"/>
        <v>7</v>
      </c>
      <c r="I138" s="12">
        <f t="shared" si="13"/>
        <v>2021</v>
      </c>
    </row>
    <row r="139" spans="3:9" x14ac:dyDescent="0.35">
      <c r="C139" s="12">
        <v>135</v>
      </c>
      <c r="D139" s="12" t="s">
        <v>6</v>
      </c>
      <c r="E139" s="16">
        <v>23000</v>
      </c>
      <c r="F139" s="39">
        <v>44409</v>
      </c>
      <c r="G139" s="12">
        <f t="shared" si="11"/>
        <v>1</v>
      </c>
      <c r="H139" s="12">
        <f t="shared" si="12"/>
        <v>8</v>
      </c>
      <c r="I139" s="12">
        <f t="shared" si="13"/>
        <v>2021</v>
      </c>
    </row>
    <row r="140" spans="3:9" x14ac:dyDescent="0.35">
      <c r="C140" s="12">
        <v>136</v>
      </c>
      <c r="D140" s="12" t="s">
        <v>36</v>
      </c>
      <c r="E140" s="16">
        <v>14000</v>
      </c>
      <c r="F140" s="39">
        <v>44409</v>
      </c>
      <c r="G140" s="12">
        <f t="shared" si="11"/>
        <v>1</v>
      </c>
      <c r="H140" s="12">
        <f t="shared" si="12"/>
        <v>8</v>
      </c>
      <c r="I140" s="12">
        <f t="shared" si="13"/>
        <v>2021</v>
      </c>
    </row>
    <row r="141" spans="3:9" x14ac:dyDescent="0.35">
      <c r="C141" s="12">
        <v>137</v>
      </c>
      <c r="D141" s="12" t="s">
        <v>35</v>
      </c>
      <c r="E141" s="16">
        <v>8000</v>
      </c>
      <c r="F141" s="39">
        <v>44411</v>
      </c>
      <c r="G141" s="12">
        <f t="shared" si="11"/>
        <v>3</v>
      </c>
      <c r="H141" s="12">
        <f t="shared" si="12"/>
        <v>8</v>
      </c>
      <c r="I141" s="12">
        <f t="shared" si="13"/>
        <v>2021</v>
      </c>
    </row>
    <row r="142" spans="3:9" x14ac:dyDescent="0.35">
      <c r="C142" s="12">
        <v>138</v>
      </c>
      <c r="D142" s="12" t="s">
        <v>36</v>
      </c>
      <c r="E142" s="16">
        <v>27000</v>
      </c>
      <c r="F142" s="39">
        <v>44420</v>
      </c>
      <c r="G142" s="12">
        <f t="shared" si="11"/>
        <v>12</v>
      </c>
      <c r="H142" s="12">
        <f t="shared" si="12"/>
        <v>8</v>
      </c>
      <c r="I142" s="12">
        <f t="shared" si="13"/>
        <v>2021</v>
      </c>
    </row>
    <row r="143" spans="3:9" x14ac:dyDescent="0.35">
      <c r="C143" s="12">
        <v>139</v>
      </c>
      <c r="D143" s="12" t="s">
        <v>6</v>
      </c>
      <c r="E143" s="16">
        <v>13000</v>
      </c>
      <c r="F143" s="39">
        <v>44421</v>
      </c>
      <c r="G143" s="12">
        <f t="shared" si="11"/>
        <v>13</v>
      </c>
      <c r="H143" s="12">
        <f t="shared" si="12"/>
        <v>8</v>
      </c>
      <c r="I143" s="12">
        <f t="shared" si="13"/>
        <v>2021</v>
      </c>
    </row>
    <row r="144" spans="3:9" x14ac:dyDescent="0.35">
      <c r="C144" s="12">
        <v>140</v>
      </c>
      <c r="D144" s="12" t="s">
        <v>34</v>
      </c>
      <c r="E144" s="16">
        <v>15000</v>
      </c>
      <c r="F144" s="39">
        <v>44427</v>
      </c>
      <c r="G144" s="12">
        <f t="shared" si="11"/>
        <v>19</v>
      </c>
      <c r="H144" s="12">
        <f t="shared" si="12"/>
        <v>8</v>
      </c>
      <c r="I144" s="12">
        <f t="shared" si="13"/>
        <v>2021</v>
      </c>
    </row>
    <row r="145" spans="3:9" x14ac:dyDescent="0.35">
      <c r="C145" s="12">
        <v>141</v>
      </c>
      <c r="D145" s="12" t="s">
        <v>5</v>
      </c>
      <c r="E145" s="16">
        <v>24000</v>
      </c>
      <c r="F145" s="39">
        <v>44431</v>
      </c>
      <c r="G145" s="12">
        <f t="shared" si="11"/>
        <v>23</v>
      </c>
      <c r="H145" s="12">
        <f t="shared" si="12"/>
        <v>8</v>
      </c>
      <c r="I145" s="12">
        <f t="shared" si="13"/>
        <v>2021</v>
      </c>
    </row>
    <row r="146" spans="3:9" x14ac:dyDescent="0.35">
      <c r="C146" s="12">
        <v>142</v>
      </c>
      <c r="D146" s="12" t="s">
        <v>5</v>
      </c>
      <c r="E146" s="16">
        <v>16000</v>
      </c>
      <c r="F146" s="39">
        <v>44432</v>
      </c>
      <c r="G146" s="12">
        <f t="shared" si="11"/>
        <v>24</v>
      </c>
      <c r="H146" s="12">
        <f t="shared" si="12"/>
        <v>8</v>
      </c>
      <c r="I146" s="12">
        <f t="shared" si="13"/>
        <v>2021</v>
      </c>
    </row>
    <row r="147" spans="3:9" x14ac:dyDescent="0.35">
      <c r="C147" s="12">
        <v>143</v>
      </c>
      <c r="D147" s="12" t="s">
        <v>36</v>
      </c>
      <c r="E147" s="16">
        <v>12000</v>
      </c>
      <c r="F147" s="39">
        <v>44433</v>
      </c>
      <c r="G147" s="12">
        <f t="shared" si="11"/>
        <v>25</v>
      </c>
      <c r="H147" s="12">
        <f t="shared" si="12"/>
        <v>8</v>
      </c>
      <c r="I147" s="12">
        <f t="shared" si="13"/>
        <v>2021</v>
      </c>
    </row>
    <row r="148" spans="3:9" x14ac:dyDescent="0.35">
      <c r="C148" s="12">
        <v>144</v>
      </c>
      <c r="D148" s="12" t="s">
        <v>5</v>
      </c>
      <c r="E148" s="16">
        <v>26000</v>
      </c>
      <c r="F148" s="39">
        <v>44435</v>
      </c>
      <c r="G148" s="12">
        <f t="shared" si="11"/>
        <v>27</v>
      </c>
      <c r="H148" s="12">
        <f t="shared" si="12"/>
        <v>8</v>
      </c>
      <c r="I148" s="12">
        <f t="shared" si="13"/>
        <v>2021</v>
      </c>
    </row>
    <row r="149" spans="3:9" x14ac:dyDescent="0.35">
      <c r="C149" s="12">
        <v>145</v>
      </c>
      <c r="D149" s="12" t="s">
        <v>34</v>
      </c>
      <c r="E149" s="16">
        <v>17000</v>
      </c>
      <c r="F149" s="39">
        <v>44436</v>
      </c>
      <c r="G149" s="12">
        <f t="shared" si="11"/>
        <v>28</v>
      </c>
      <c r="H149" s="12">
        <f t="shared" si="12"/>
        <v>8</v>
      </c>
      <c r="I149" s="12">
        <f t="shared" si="13"/>
        <v>2021</v>
      </c>
    </row>
    <row r="150" spans="3:9" x14ac:dyDescent="0.35">
      <c r="C150" s="12">
        <v>146</v>
      </c>
      <c r="D150" s="12" t="s">
        <v>5</v>
      </c>
      <c r="E150" s="16">
        <v>22000</v>
      </c>
      <c r="F150" s="39">
        <v>44437</v>
      </c>
      <c r="G150" s="12">
        <f t="shared" si="11"/>
        <v>29</v>
      </c>
      <c r="H150" s="12">
        <f t="shared" si="12"/>
        <v>8</v>
      </c>
      <c r="I150" s="12">
        <f t="shared" si="13"/>
        <v>2021</v>
      </c>
    </row>
    <row r="151" spans="3:9" x14ac:dyDescent="0.35">
      <c r="C151" s="12">
        <v>147</v>
      </c>
      <c r="D151" s="12" t="s">
        <v>37</v>
      </c>
      <c r="E151" s="16">
        <v>22000</v>
      </c>
      <c r="F151" s="39">
        <v>44437</v>
      </c>
      <c r="G151" s="12">
        <f t="shared" si="11"/>
        <v>29</v>
      </c>
      <c r="H151" s="12">
        <f t="shared" si="12"/>
        <v>8</v>
      </c>
      <c r="I151" s="12">
        <f t="shared" si="13"/>
        <v>2021</v>
      </c>
    </row>
    <row r="152" spans="3:9" x14ac:dyDescent="0.35">
      <c r="C152" s="12">
        <v>148</v>
      </c>
      <c r="D152" s="12" t="s">
        <v>6</v>
      </c>
      <c r="E152" s="16">
        <v>21000</v>
      </c>
      <c r="F152" s="39">
        <v>44440</v>
      </c>
      <c r="G152" s="12">
        <f t="shared" si="11"/>
        <v>1</v>
      </c>
      <c r="H152" s="12">
        <f t="shared" si="12"/>
        <v>9</v>
      </c>
      <c r="I152" s="12">
        <f t="shared" si="13"/>
        <v>2021</v>
      </c>
    </row>
    <row r="153" spans="3:9" x14ac:dyDescent="0.35">
      <c r="C153" s="12">
        <v>149</v>
      </c>
      <c r="D153" s="12" t="s">
        <v>6</v>
      </c>
      <c r="E153" s="16">
        <v>17000</v>
      </c>
      <c r="F153" s="39">
        <v>44440</v>
      </c>
      <c r="G153" s="12">
        <f t="shared" si="11"/>
        <v>1</v>
      </c>
      <c r="H153" s="12">
        <f t="shared" si="12"/>
        <v>9</v>
      </c>
      <c r="I153" s="12">
        <f t="shared" si="13"/>
        <v>2021</v>
      </c>
    </row>
    <row r="154" spans="3:9" x14ac:dyDescent="0.35">
      <c r="C154" s="12">
        <v>150</v>
      </c>
      <c r="D154" s="12" t="s">
        <v>6</v>
      </c>
      <c r="E154" s="16">
        <v>8000</v>
      </c>
      <c r="F154" s="39">
        <v>44441</v>
      </c>
      <c r="G154" s="12">
        <f t="shared" si="11"/>
        <v>2</v>
      </c>
      <c r="H154" s="12">
        <f t="shared" si="12"/>
        <v>9</v>
      </c>
      <c r="I154" s="12">
        <f t="shared" si="13"/>
        <v>2021</v>
      </c>
    </row>
    <row r="155" spans="3:9" x14ac:dyDescent="0.35">
      <c r="C155" s="12">
        <v>151</v>
      </c>
      <c r="D155" s="12" t="s">
        <v>6</v>
      </c>
      <c r="E155" s="16">
        <v>17000</v>
      </c>
      <c r="F155" s="39">
        <v>44444</v>
      </c>
      <c r="G155" s="12">
        <f t="shared" si="11"/>
        <v>5</v>
      </c>
      <c r="H155" s="12">
        <f t="shared" si="12"/>
        <v>9</v>
      </c>
      <c r="I155" s="12">
        <f t="shared" si="13"/>
        <v>2021</v>
      </c>
    </row>
    <row r="156" spans="3:9" x14ac:dyDescent="0.35">
      <c r="C156" s="12">
        <v>152</v>
      </c>
      <c r="D156" s="12" t="s">
        <v>6</v>
      </c>
      <c r="E156" s="16">
        <v>27000</v>
      </c>
      <c r="F156" s="39">
        <v>44446</v>
      </c>
      <c r="G156" s="12">
        <f t="shared" si="11"/>
        <v>7</v>
      </c>
      <c r="H156" s="12">
        <f t="shared" si="12"/>
        <v>9</v>
      </c>
      <c r="I156" s="12">
        <f t="shared" si="13"/>
        <v>2021</v>
      </c>
    </row>
    <row r="157" spans="3:9" x14ac:dyDescent="0.35">
      <c r="C157" s="12">
        <v>153</v>
      </c>
      <c r="D157" s="12" t="s">
        <v>6</v>
      </c>
      <c r="E157" s="16">
        <v>26000</v>
      </c>
      <c r="F157" s="39">
        <v>44447</v>
      </c>
      <c r="G157" s="12">
        <f t="shared" si="11"/>
        <v>8</v>
      </c>
      <c r="H157" s="12">
        <f t="shared" si="12"/>
        <v>9</v>
      </c>
      <c r="I157" s="12">
        <f t="shared" si="13"/>
        <v>2021</v>
      </c>
    </row>
    <row r="158" spans="3:9" x14ac:dyDescent="0.35">
      <c r="C158" s="12">
        <v>154</v>
      </c>
      <c r="D158" s="12" t="s">
        <v>36</v>
      </c>
      <c r="E158" s="16">
        <v>11000</v>
      </c>
      <c r="F158" s="39">
        <v>44448</v>
      </c>
      <c r="G158" s="12">
        <f t="shared" si="11"/>
        <v>9</v>
      </c>
      <c r="H158" s="12">
        <f t="shared" si="12"/>
        <v>9</v>
      </c>
      <c r="I158" s="12">
        <f t="shared" si="13"/>
        <v>2021</v>
      </c>
    </row>
    <row r="159" spans="3:9" x14ac:dyDescent="0.35">
      <c r="C159" s="12">
        <v>155</v>
      </c>
      <c r="D159" s="12" t="s">
        <v>36</v>
      </c>
      <c r="E159" s="16">
        <v>17000</v>
      </c>
      <c r="F159" s="39">
        <v>44448</v>
      </c>
      <c r="G159" s="12">
        <f t="shared" si="11"/>
        <v>9</v>
      </c>
      <c r="H159" s="12">
        <f t="shared" si="12"/>
        <v>9</v>
      </c>
      <c r="I159" s="12">
        <f t="shared" si="13"/>
        <v>2021</v>
      </c>
    </row>
    <row r="160" spans="3:9" x14ac:dyDescent="0.35">
      <c r="C160" s="12">
        <v>156</v>
      </c>
      <c r="D160" s="12" t="s">
        <v>5</v>
      </c>
      <c r="E160" s="16">
        <v>26000</v>
      </c>
      <c r="F160" s="39">
        <v>44450</v>
      </c>
      <c r="G160" s="12">
        <f t="shared" si="11"/>
        <v>11</v>
      </c>
      <c r="H160" s="12">
        <f t="shared" si="12"/>
        <v>9</v>
      </c>
      <c r="I160" s="12">
        <f t="shared" si="13"/>
        <v>2021</v>
      </c>
    </row>
    <row r="161" spans="3:9" x14ac:dyDescent="0.35">
      <c r="C161" s="12">
        <v>157</v>
      </c>
      <c r="D161" s="12" t="s">
        <v>6</v>
      </c>
      <c r="E161" s="16">
        <v>26000</v>
      </c>
      <c r="F161" s="39">
        <v>44450</v>
      </c>
      <c r="G161" s="12">
        <f t="shared" si="11"/>
        <v>11</v>
      </c>
      <c r="H161" s="12">
        <f t="shared" si="12"/>
        <v>9</v>
      </c>
      <c r="I161" s="12">
        <f t="shared" si="13"/>
        <v>2021</v>
      </c>
    </row>
    <row r="162" spans="3:9" x14ac:dyDescent="0.35">
      <c r="C162" s="12">
        <v>158</v>
      </c>
      <c r="D162" s="12" t="s">
        <v>6</v>
      </c>
      <c r="E162" s="16">
        <v>27000</v>
      </c>
      <c r="F162" s="39">
        <v>44454</v>
      </c>
      <c r="G162" s="12">
        <f t="shared" si="11"/>
        <v>15</v>
      </c>
      <c r="H162" s="12">
        <f t="shared" si="12"/>
        <v>9</v>
      </c>
      <c r="I162" s="12">
        <f t="shared" si="13"/>
        <v>2021</v>
      </c>
    </row>
    <row r="163" spans="3:9" x14ac:dyDescent="0.35">
      <c r="C163" s="12">
        <v>159</v>
      </c>
      <c r="D163" s="12" t="s">
        <v>35</v>
      </c>
      <c r="E163" s="16">
        <v>23000</v>
      </c>
      <c r="F163" s="39">
        <v>44457</v>
      </c>
      <c r="G163" s="12">
        <f t="shared" si="11"/>
        <v>18</v>
      </c>
      <c r="H163" s="12">
        <f t="shared" si="12"/>
        <v>9</v>
      </c>
      <c r="I163" s="12">
        <f t="shared" si="13"/>
        <v>2021</v>
      </c>
    </row>
    <row r="164" spans="3:9" x14ac:dyDescent="0.35">
      <c r="C164" s="12">
        <v>160</v>
      </c>
      <c r="D164" s="12" t="s">
        <v>36</v>
      </c>
      <c r="E164" s="16">
        <v>14000</v>
      </c>
      <c r="F164" s="39">
        <v>44458</v>
      </c>
      <c r="G164" s="12">
        <f t="shared" si="11"/>
        <v>19</v>
      </c>
      <c r="H164" s="12">
        <f t="shared" si="12"/>
        <v>9</v>
      </c>
      <c r="I164" s="12">
        <f t="shared" si="13"/>
        <v>2021</v>
      </c>
    </row>
    <row r="165" spans="3:9" x14ac:dyDescent="0.35">
      <c r="C165" s="12">
        <v>161</v>
      </c>
      <c r="D165" s="12" t="s">
        <v>6</v>
      </c>
      <c r="E165" s="16">
        <v>25000</v>
      </c>
      <c r="F165" s="39">
        <v>44459</v>
      </c>
      <c r="G165" s="12">
        <f t="shared" si="11"/>
        <v>20</v>
      </c>
      <c r="H165" s="12">
        <f t="shared" si="12"/>
        <v>9</v>
      </c>
      <c r="I165" s="12">
        <f t="shared" si="13"/>
        <v>2021</v>
      </c>
    </row>
    <row r="166" spans="3:9" x14ac:dyDescent="0.35">
      <c r="C166" s="12">
        <v>162</v>
      </c>
      <c r="D166" s="12" t="s">
        <v>5</v>
      </c>
      <c r="E166" s="16">
        <v>20000</v>
      </c>
      <c r="F166" s="39">
        <v>44464</v>
      </c>
      <c r="G166" s="12">
        <f t="shared" si="11"/>
        <v>25</v>
      </c>
      <c r="H166" s="12">
        <f t="shared" si="12"/>
        <v>9</v>
      </c>
      <c r="I166" s="12">
        <f t="shared" si="13"/>
        <v>2021</v>
      </c>
    </row>
    <row r="167" spans="3:9" x14ac:dyDescent="0.35">
      <c r="C167" s="12">
        <v>163</v>
      </c>
      <c r="D167" s="12" t="s">
        <v>36</v>
      </c>
      <c r="E167" s="16">
        <v>24000</v>
      </c>
      <c r="F167" s="39">
        <v>44464</v>
      </c>
      <c r="G167" s="12">
        <f t="shared" si="11"/>
        <v>25</v>
      </c>
      <c r="H167" s="12">
        <f t="shared" si="12"/>
        <v>9</v>
      </c>
      <c r="I167" s="12">
        <f t="shared" si="13"/>
        <v>2021</v>
      </c>
    </row>
    <row r="168" spans="3:9" x14ac:dyDescent="0.35">
      <c r="C168" s="12">
        <v>164</v>
      </c>
      <c r="D168" s="12" t="s">
        <v>34</v>
      </c>
      <c r="E168" s="16">
        <v>15000</v>
      </c>
      <c r="F168" s="39">
        <v>44465</v>
      </c>
      <c r="G168" s="12">
        <f t="shared" si="11"/>
        <v>26</v>
      </c>
      <c r="H168" s="12">
        <f t="shared" si="12"/>
        <v>9</v>
      </c>
      <c r="I168" s="12">
        <f t="shared" si="13"/>
        <v>2021</v>
      </c>
    </row>
    <row r="169" spans="3:9" x14ac:dyDescent="0.35">
      <c r="C169" s="12">
        <v>165</v>
      </c>
      <c r="D169" s="12" t="s">
        <v>35</v>
      </c>
      <c r="E169" s="16">
        <v>24000</v>
      </c>
      <c r="F169" s="39">
        <v>44466</v>
      </c>
      <c r="G169" s="12">
        <f t="shared" si="11"/>
        <v>27</v>
      </c>
      <c r="H169" s="12">
        <f t="shared" si="12"/>
        <v>9</v>
      </c>
      <c r="I169" s="12">
        <f t="shared" si="13"/>
        <v>2021</v>
      </c>
    </row>
    <row r="170" spans="3:9" x14ac:dyDescent="0.35">
      <c r="C170" s="12">
        <v>166</v>
      </c>
      <c r="D170" s="12" t="s">
        <v>6</v>
      </c>
      <c r="E170" s="16">
        <v>19000</v>
      </c>
      <c r="F170" s="39">
        <v>44468</v>
      </c>
      <c r="G170" s="12">
        <f t="shared" si="11"/>
        <v>29</v>
      </c>
      <c r="H170" s="12">
        <f t="shared" si="12"/>
        <v>9</v>
      </c>
      <c r="I170" s="12">
        <f t="shared" si="13"/>
        <v>2021</v>
      </c>
    </row>
    <row r="171" spans="3:9" x14ac:dyDescent="0.35">
      <c r="C171" s="12">
        <v>167</v>
      </c>
      <c r="D171" s="12" t="s">
        <v>34</v>
      </c>
      <c r="E171" s="16">
        <v>8000</v>
      </c>
      <c r="F171" s="39">
        <v>44468</v>
      </c>
      <c r="G171" s="12">
        <f t="shared" si="11"/>
        <v>29</v>
      </c>
      <c r="H171" s="12">
        <f t="shared" si="12"/>
        <v>9</v>
      </c>
      <c r="I171" s="12">
        <f t="shared" si="13"/>
        <v>2021</v>
      </c>
    </row>
    <row r="172" spans="3:9" x14ac:dyDescent="0.35">
      <c r="C172" s="12">
        <v>168</v>
      </c>
      <c r="D172" s="12" t="s">
        <v>6</v>
      </c>
      <c r="E172" s="16">
        <v>21000</v>
      </c>
      <c r="F172" s="39">
        <v>44472</v>
      </c>
      <c r="G172" s="12">
        <f t="shared" si="11"/>
        <v>3</v>
      </c>
      <c r="H172" s="12">
        <f t="shared" si="12"/>
        <v>10</v>
      </c>
      <c r="I172" s="12">
        <f t="shared" si="13"/>
        <v>2021</v>
      </c>
    </row>
    <row r="173" spans="3:9" x14ac:dyDescent="0.35">
      <c r="C173" s="12">
        <v>169</v>
      </c>
      <c r="D173" s="12" t="s">
        <v>34</v>
      </c>
      <c r="E173" s="16">
        <v>26000</v>
      </c>
      <c r="F173" s="39">
        <v>44473</v>
      </c>
      <c r="G173" s="12">
        <f t="shared" si="11"/>
        <v>4</v>
      </c>
      <c r="H173" s="12">
        <f t="shared" si="12"/>
        <v>10</v>
      </c>
      <c r="I173" s="12">
        <f t="shared" si="13"/>
        <v>2021</v>
      </c>
    </row>
    <row r="174" spans="3:9" x14ac:dyDescent="0.35">
      <c r="C174" s="12">
        <v>170</v>
      </c>
      <c r="D174" s="12" t="s">
        <v>6</v>
      </c>
      <c r="E174" s="16">
        <v>22000</v>
      </c>
      <c r="F174" s="39">
        <v>44476</v>
      </c>
      <c r="G174" s="12">
        <f t="shared" si="11"/>
        <v>7</v>
      </c>
      <c r="H174" s="12">
        <f t="shared" si="12"/>
        <v>10</v>
      </c>
      <c r="I174" s="12">
        <f t="shared" si="13"/>
        <v>2021</v>
      </c>
    </row>
    <row r="175" spans="3:9" x14ac:dyDescent="0.35">
      <c r="C175" s="12">
        <v>171</v>
      </c>
      <c r="D175" s="12" t="s">
        <v>34</v>
      </c>
      <c r="E175" s="16">
        <v>12000</v>
      </c>
      <c r="F175" s="39">
        <v>44479</v>
      </c>
      <c r="G175" s="12">
        <f t="shared" si="11"/>
        <v>10</v>
      </c>
      <c r="H175" s="12">
        <f t="shared" si="12"/>
        <v>10</v>
      </c>
      <c r="I175" s="12">
        <f t="shared" si="13"/>
        <v>2021</v>
      </c>
    </row>
    <row r="176" spans="3:9" x14ac:dyDescent="0.35">
      <c r="C176" s="12">
        <v>172</v>
      </c>
      <c r="D176" s="12" t="s">
        <v>5</v>
      </c>
      <c r="E176" s="16">
        <v>17000</v>
      </c>
      <c r="F176" s="39">
        <v>44485</v>
      </c>
      <c r="G176" s="12">
        <f t="shared" si="11"/>
        <v>16</v>
      </c>
      <c r="H176" s="12">
        <f t="shared" si="12"/>
        <v>10</v>
      </c>
      <c r="I176" s="12">
        <f t="shared" si="13"/>
        <v>2021</v>
      </c>
    </row>
    <row r="177" spans="3:9" x14ac:dyDescent="0.35">
      <c r="C177" s="12">
        <v>173</v>
      </c>
      <c r="D177" s="12" t="s">
        <v>5</v>
      </c>
      <c r="E177" s="16">
        <v>16000</v>
      </c>
      <c r="F177" s="39">
        <v>44492</v>
      </c>
      <c r="G177" s="12">
        <f t="shared" si="11"/>
        <v>23</v>
      </c>
      <c r="H177" s="12">
        <f t="shared" si="12"/>
        <v>10</v>
      </c>
      <c r="I177" s="12">
        <f t="shared" si="13"/>
        <v>2021</v>
      </c>
    </row>
    <row r="178" spans="3:9" x14ac:dyDescent="0.35">
      <c r="C178" s="12">
        <v>174</v>
      </c>
      <c r="D178" s="12" t="s">
        <v>6</v>
      </c>
      <c r="E178" s="16">
        <v>21000</v>
      </c>
      <c r="F178" s="39">
        <v>44492</v>
      </c>
      <c r="G178" s="12">
        <f t="shared" si="11"/>
        <v>23</v>
      </c>
      <c r="H178" s="12">
        <f t="shared" si="12"/>
        <v>10</v>
      </c>
      <c r="I178" s="12">
        <f t="shared" si="13"/>
        <v>2021</v>
      </c>
    </row>
    <row r="179" spans="3:9" x14ac:dyDescent="0.35">
      <c r="C179" s="12">
        <v>175</v>
      </c>
      <c r="D179" s="12" t="s">
        <v>6</v>
      </c>
      <c r="E179" s="16">
        <v>17000</v>
      </c>
      <c r="F179" s="39">
        <v>44494</v>
      </c>
      <c r="G179" s="12">
        <f t="shared" si="11"/>
        <v>25</v>
      </c>
      <c r="H179" s="12">
        <f t="shared" si="12"/>
        <v>10</v>
      </c>
      <c r="I179" s="12">
        <f t="shared" si="13"/>
        <v>2021</v>
      </c>
    </row>
    <row r="180" spans="3:9" x14ac:dyDescent="0.35">
      <c r="C180" s="12">
        <v>176</v>
      </c>
      <c r="D180" s="12" t="s">
        <v>6</v>
      </c>
      <c r="E180" s="16">
        <v>22000</v>
      </c>
      <c r="F180" s="39">
        <v>44495</v>
      </c>
      <c r="G180" s="12">
        <f t="shared" si="11"/>
        <v>26</v>
      </c>
      <c r="H180" s="12">
        <f t="shared" si="12"/>
        <v>10</v>
      </c>
      <c r="I180" s="12">
        <f t="shared" si="13"/>
        <v>2021</v>
      </c>
    </row>
    <row r="181" spans="3:9" x14ac:dyDescent="0.35">
      <c r="C181" s="12">
        <v>177</v>
      </c>
      <c r="D181" s="12" t="s">
        <v>6</v>
      </c>
      <c r="E181" s="16">
        <v>17000</v>
      </c>
      <c r="F181" s="39">
        <v>44495</v>
      </c>
      <c r="G181" s="12">
        <f t="shared" si="11"/>
        <v>26</v>
      </c>
      <c r="H181" s="12">
        <f t="shared" si="12"/>
        <v>10</v>
      </c>
      <c r="I181" s="12">
        <f t="shared" si="13"/>
        <v>2021</v>
      </c>
    </row>
    <row r="182" spans="3:9" x14ac:dyDescent="0.35">
      <c r="C182" s="12">
        <v>178</v>
      </c>
      <c r="D182" s="12" t="s">
        <v>37</v>
      </c>
      <c r="E182" s="16">
        <v>18000</v>
      </c>
      <c r="F182" s="39">
        <v>44495</v>
      </c>
      <c r="G182" s="12">
        <f t="shared" si="11"/>
        <v>26</v>
      </c>
      <c r="H182" s="12">
        <f t="shared" si="12"/>
        <v>10</v>
      </c>
      <c r="I182" s="12">
        <f t="shared" si="13"/>
        <v>2021</v>
      </c>
    </row>
    <row r="183" spans="3:9" x14ac:dyDescent="0.35">
      <c r="C183" s="12">
        <v>179</v>
      </c>
      <c r="D183" s="12" t="s">
        <v>35</v>
      </c>
      <c r="E183" s="16">
        <v>12000</v>
      </c>
      <c r="F183" s="39">
        <v>44502</v>
      </c>
      <c r="G183" s="12">
        <f t="shared" si="11"/>
        <v>2</v>
      </c>
      <c r="H183" s="12">
        <f t="shared" si="12"/>
        <v>11</v>
      </c>
      <c r="I183" s="12">
        <f t="shared" si="13"/>
        <v>2021</v>
      </c>
    </row>
    <row r="184" spans="3:9" x14ac:dyDescent="0.35">
      <c r="C184" s="12">
        <v>180</v>
      </c>
      <c r="D184" s="12" t="s">
        <v>6</v>
      </c>
      <c r="E184" s="16">
        <v>13000</v>
      </c>
      <c r="F184" s="39">
        <v>44503</v>
      </c>
      <c r="G184" s="12">
        <f t="shared" si="11"/>
        <v>3</v>
      </c>
      <c r="H184" s="12">
        <f t="shared" si="12"/>
        <v>11</v>
      </c>
      <c r="I184" s="12">
        <f t="shared" si="13"/>
        <v>2021</v>
      </c>
    </row>
    <row r="185" spans="3:9" x14ac:dyDescent="0.35">
      <c r="C185" s="12">
        <v>181</v>
      </c>
      <c r="D185" s="12" t="s">
        <v>34</v>
      </c>
      <c r="E185" s="16">
        <v>20000</v>
      </c>
      <c r="F185" s="39">
        <v>44503</v>
      </c>
      <c r="G185" s="12">
        <f t="shared" si="11"/>
        <v>3</v>
      </c>
      <c r="H185" s="12">
        <f t="shared" si="12"/>
        <v>11</v>
      </c>
      <c r="I185" s="12">
        <f t="shared" si="13"/>
        <v>2021</v>
      </c>
    </row>
    <row r="186" spans="3:9" x14ac:dyDescent="0.35">
      <c r="C186" s="12">
        <v>182</v>
      </c>
      <c r="D186" s="12" t="s">
        <v>5</v>
      </c>
      <c r="E186" s="16">
        <v>11000</v>
      </c>
      <c r="F186" s="39">
        <v>44509</v>
      </c>
      <c r="G186" s="12">
        <f t="shared" si="11"/>
        <v>9</v>
      </c>
      <c r="H186" s="12">
        <f t="shared" si="12"/>
        <v>11</v>
      </c>
      <c r="I186" s="12">
        <f t="shared" si="13"/>
        <v>2021</v>
      </c>
    </row>
    <row r="187" spans="3:9" x14ac:dyDescent="0.35">
      <c r="C187" s="12">
        <v>183</v>
      </c>
      <c r="D187" s="12" t="s">
        <v>5</v>
      </c>
      <c r="E187" s="16">
        <v>21000</v>
      </c>
      <c r="F187" s="39">
        <v>44512</v>
      </c>
      <c r="G187" s="12">
        <f t="shared" si="11"/>
        <v>12</v>
      </c>
      <c r="H187" s="12">
        <f t="shared" si="12"/>
        <v>11</v>
      </c>
      <c r="I187" s="12">
        <f t="shared" si="13"/>
        <v>2021</v>
      </c>
    </row>
    <row r="188" spans="3:9" x14ac:dyDescent="0.35">
      <c r="C188" s="12">
        <v>184</v>
      </c>
      <c r="D188" s="12" t="s">
        <v>6</v>
      </c>
      <c r="E188" s="16">
        <v>27000</v>
      </c>
      <c r="F188" s="39">
        <v>44515</v>
      </c>
      <c r="G188" s="12">
        <f t="shared" si="11"/>
        <v>15</v>
      </c>
      <c r="H188" s="12">
        <f t="shared" si="12"/>
        <v>11</v>
      </c>
      <c r="I188" s="12">
        <f t="shared" si="13"/>
        <v>2021</v>
      </c>
    </row>
    <row r="189" spans="3:9" x14ac:dyDescent="0.35">
      <c r="C189" s="12">
        <v>185</v>
      </c>
      <c r="D189" s="12" t="s">
        <v>34</v>
      </c>
      <c r="E189" s="16">
        <v>14000</v>
      </c>
      <c r="F189" s="39">
        <v>44525</v>
      </c>
      <c r="G189" s="12">
        <f t="shared" si="11"/>
        <v>25</v>
      </c>
      <c r="H189" s="12">
        <f t="shared" si="12"/>
        <v>11</v>
      </c>
      <c r="I189" s="12">
        <f t="shared" si="13"/>
        <v>2021</v>
      </c>
    </row>
    <row r="190" spans="3:9" x14ac:dyDescent="0.35">
      <c r="C190" s="12">
        <v>186</v>
      </c>
      <c r="D190" s="12" t="s">
        <v>36</v>
      </c>
      <c r="E190" s="16">
        <v>7000</v>
      </c>
      <c r="F190" s="39">
        <v>44525</v>
      </c>
      <c r="G190" s="12">
        <f t="shared" si="11"/>
        <v>25</v>
      </c>
      <c r="H190" s="12">
        <f t="shared" si="12"/>
        <v>11</v>
      </c>
      <c r="I190" s="12">
        <f t="shared" si="13"/>
        <v>2021</v>
      </c>
    </row>
    <row r="191" spans="3:9" x14ac:dyDescent="0.35">
      <c r="C191" s="12">
        <v>187</v>
      </c>
      <c r="D191" s="12" t="s">
        <v>35</v>
      </c>
      <c r="E191" s="16">
        <v>28000</v>
      </c>
      <c r="F191" s="39">
        <v>44526</v>
      </c>
      <c r="G191" s="12">
        <f t="shared" si="11"/>
        <v>26</v>
      </c>
      <c r="H191" s="12">
        <f t="shared" si="12"/>
        <v>11</v>
      </c>
      <c r="I191" s="12">
        <f t="shared" si="13"/>
        <v>2021</v>
      </c>
    </row>
    <row r="192" spans="3:9" x14ac:dyDescent="0.35">
      <c r="C192" s="12">
        <v>188</v>
      </c>
      <c r="D192" s="12" t="s">
        <v>35</v>
      </c>
      <c r="E192" s="16">
        <v>25000</v>
      </c>
      <c r="F192" s="39">
        <v>44528</v>
      </c>
      <c r="G192" s="12">
        <f t="shared" si="11"/>
        <v>28</v>
      </c>
      <c r="H192" s="12">
        <f t="shared" si="12"/>
        <v>11</v>
      </c>
      <c r="I192" s="12">
        <f t="shared" si="13"/>
        <v>2021</v>
      </c>
    </row>
    <row r="193" spans="3:9" x14ac:dyDescent="0.35">
      <c r="C193" s="12">
        <v>189</v>
      </c>
      <c r="D193" s="12" t="s">
        <v>6</v>
      </c>
      <c r="E193" s="16">
        <v>22000</v>
      </c>
      <c r="F193" s="39">
        <v>44528</v>
      </c>
      <c r="G193" s="12">
        <f t="shared" si="11"/>
        <v>28</v>
      </c>
      <c r="H193" s="12">
        <f t="shared" si="12"/>
        <v>11</v>
      </c>
      <c r="I193" s="12">
        <f t="shared" si="13"/>
        <v>2021</v>
      </c>
    </row>
    <row r="194" spans="3:9" x14ac:dyDescent="0.35">
      <c r="C194" s="12">
        <v>190</v>
      </c>
      <c r="D194" s="12" t="s">
        <v>5</v>
      </c>
      <c r="E194" s="16">
        <v>15000</v>
      </c>
      <c r="F194" s="39">
        <v>44529</v>
      </c>
      <c r="G194" s="12">
        <f t="shared" si="11"/>
        <v>29</v>
      </c>
      <c r="H194" s="12">
        <f t="shared" si="12"/>
        <v>11</v>
      </c>
      <c r="I194" s="12">
        <f t="shared" si="13"/>
        <v>2021</v>
      </c>
    </row>
    <row r="195" spans="3:9" x14ac:dyDescent="0.35">
      <c r="C195" s="12">
        <v>191</v>
      </c>
      <c r="D195" s="12" t="s">
        <v>6</v>
      </c>
      <c r="E195" s="16">
        <v>25000</v>
      </c>
      <c r="F195" s="39">
        <v>44530</v>
      </c>
      <c r="G195" s="12">
        <f t="shared" si="11"/>
        <v>30</v>
      </c>
      <c r="H195" s="12">
        <f t="shared" si="12"/>
        <v>11</v>
      </c>
      <c r="I195" s="12">
        <f t="shared" si="13"/>
        <v>2021</v>
      </c>
    </row>
    <row r="196" spans="3:9" x14ac:dyDescent="0.35">
      <c r="C196" s="12">
        <v>192</v>
      </c>
      <c r="D196" s="12" t="s">
        <v>34</v>
      </c>
      <c r="E196" s="16">
        <v>23000</v>
      </c>
      <c r="F196" s="39">
        <v>44532</v>
      </c>
      <c r="G196" s="12">
        <f t="shared" si="11"/>
        <v>2</v>
      </c>
      <c r="H196" s="12">
        <f t="shared" si="12"/>
        <v>12</v>
      </c>
      <c r="I196" s="12">
        <f t="shared" si="13"/>
        <v>2021</v>
      </c>
    </row>
    <row r="197" spans="3:9" x14ac:dyDescent="0.35">
      <c r="C197" s="12">
        <v>193</v>
      </c>
      <c r="D197" s="12" t="s">
        <v>34</v>
      </c>
      <c r="E197" s="16">
        <v>27000</v>
      </c>
      <c r="F197" s="39">
        <v>44534</v>
      </c>
      <c r="G197" s="12">
        <f t="shared" si="11"/>
        <v>4</v>
      </c>
      <c r="H197" s="12">
        <f t="shared" si="12"/>
        <v>12</v>
      </c>
      <c r="I197" s="12">
        <f t="shared" si="13"/>
        <v>2021</v>
      </c>
    </row>
    <row r="198" spans="3:9" x14ac:dyDescent="0.35">
      <c r="C198" s="12">
        <v>194</v>
      </c>
      <c r="D198" s="12" t="s">
        <v>5</v>
      </c>
      <c r="E198" s="16">
        <v>26000</v>
      </c>
      <c r="F198" s="39">
        <v>44535</v>
      </c>
      <c r="G198" s="12">
        <f t="shared" ref="G198:G204" si="14">DAY(F198)</f>
        <v>5</v>
      </c>
      <c r="H198" s="12">
        <f t="shared" ref="H198:H204" si="15">MONTH(F198)</f>
        <v>12</v>
      </c>
      <c r="I198" s="12">
        <f t="shared" ref="I198:I204" si="16">YEAR(F198)</f>
        <v>2021</v>
      </c>
    </row>
    <row r="199" spans="3:9" x14ac:dyDescent="0.35">
      <c r="C199" s="12">
        <v>195</v>
      </c>
      <c r="D199" s="12" t="s">
        <v>37</v>
      </c>
      <c r="E199" s="16">
        <v>17000</v>
      </c>
      <c r="F199" s="39">
        <v>44536</v>
      </c>
      <c r="G199" s="12">
        <f t="shared" si="14"/>
        <v>6</v>
      </c>
      <c r="H199" s="12">
        <f t="shared" si="15"/>
        <v>12</v>
      </c>
      <c r="I199" s="12">
        <f t="shared" si="16"/>
        <v>2021</v>
      </c>
    </row>
    <row r="200" spans="3:9" x14ac:dyDescent="0.35">
      <c r="C200" s="12">
        <v>196</v>
      </c>
      <c r="D200" s="12" t="s">
        <v>6</v>
      </c>
      <c r="E200" s="16">
        <v>16000</v>
      </c>
      <c r="F200" s="39">
        <v>44542</v>
      </c>
      <c r="G200" s="12">
        <f t="shared" si="14"/>
        <v>12</v>
      </c>
      <c r="H200" s="12">
        <f t="shared" si="15"/>
        <v>12</v>
      </c>
      <c r="I200" s="12">
        <f t="shared" si="16"/>
        <v>2021</v>
      </c>
    </row>
    <row r="201" spans="3:9" x14ac:dyDescent="0.35">
      <c r="C201" s="12">
        <v>197</v>
      </c>
      <c r="D201" s="12" t="s">
        <v>6</v>
      </c>
      <c r="E201" s="16">
        <v>28000</v>
      </c>
      <c r="F201" s="39">
        <v>44542</v>
      </c>
      <c r="G201" s="12">
        <f t="shared" si="14"/>
        <v>12</v>
      </c>
      <c r="H201" s="12">
        <f t="shared" si="15"/>
        <v>12</v>
      </c>
      <c r="I201" s="12">
        <f t="shared" si="16"/>
        <v>2021</v>
      </c>
    </row>
    <row r="202" spans="3:9" x14ac:dyDescent="0.35">
      <c r="C202" s="12">
        <v>198</v>
      </c>
      <c r="D202" s="12" t="s">
        <v>6</v>
      </c>
      <c r="E202" s="16">
        <v>14000</v>
      </c>
      <c r="F202" s="39">
        <v>44542</v>
      </c>
      <c r="G202" s="12">
        <f t="shared" si="14"/>
        <v>12</v>
      </c>
      <c r="H202" s="12">
        <f t="shared" si="15"/>
        <v>12</v>
      </c>
      <c r="I202" s="12">
        <f t="shared" si="16"/>
        <v>2021</v>
      </c>
    </row>
    <row r="203" spans="3:9" x14ac:dyDescent="0.35">
      <c r="C203" s="12">
        <v>199</v>
      </c>
      <c r="D203" s="12" t="s">
        <v>6</v>
      </c>
      <c r="E203" s="16">
        <v>27000</v>
      </c>
      <c r="F203" s="39">
        <v>44545</v>
      </c>
      <c r="G203" s="12">
        <f t="shared" si="14"/>
        <v>15</v>
      </c>
      <c r="H203" s="12">
        <f t="shared" si="15"/>
        <v>12</v>
      </c>
      <c r="I203" s="12">
        <f t="shared" si="16"/>
        <v>2021</v>
      </c>
    </row>
    <row r="204" spans="3:9" x14ac:dyDescent="0.35">
      <c r="C204" s="12">
        <v>200</v>
      </c>
      <c r="D204" s="12" t="s">
        <v>6</v>
      </c>
      <c r="E204" s="16">
        <v>16000</v>
      </c>
      <c r="F204" s="39">
        <v>44546</v>
      </c>
      <c r="G204" s="12">
        <f t="shared" si="14"/>
        <v>16</v>
      </c>
      <c r="H204" s="12">
        <f t="shared" si="15"/>
        <v>12</v>
      </c>
      <c r="I204" s="12">
        <f t="shared" si="16"/>
        <v>2021</v>
      </c>
    </row>
  </sheetData>
  <mergeCells count="2">
    <mergeCell ref="M3:X3"/>
    <mergeCell ref="L3:L4"/>
  </mergeCells>
  <conditionalFormatting sqref="M5:X9">
    <cfRule type="colorScale" priority="1">
      <colorScale>
        <cfvo type="min"/>
        <cfvo type="percentile" val="50"/>
        <cfvo type="max"/>
        <color rgb="FF63BE7B"/>
        <color rgb="FFFFEB84"/>
        <color rgb="FFF8696B"/>
      </colorScale>
    </cfRule>
  </conditionalFormatting>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255D0-E151-E841-A6AA-65B9A947DDA2}">
  <dimension ref="B4:F29"/>
  <sheetViews>
    <sheetView showGridLines="0" tabSelected="1" topLeftCell="A16" workbookViewId="0">
      <selection activeCell="G27" sqref="G27"/>
    </sheetView>
  </sheetViews>
  <sheetFormatPr defaultColWidth="10.6640625" defaultRowHeight="15.5" x14ac:dyDescent="0.35"/>
  <cols>
    <col min="3" max="3" width="14.83203125" bestFit="1" customWidth="1"/>
    <col min="5" max="6" width="12" bestFit="1" customWidth="1"/>
    <col min="8" max="8" width="13" bestFit="1" customWidth="1"/>
    <col min="11" max="12" width="13" bestFit="1" customWidth="1"/>
    <col min="13" max="13" width="12.1640625" bestFit="1" customWidth="1"/>
    <col min="14" max="14" width="13" bestFit="1" customWidth="1"/>
    <col min="16" max="16" width="3.1640625" bestFit="1" customWidth="1"/>
    <col min="17" max="18" width="13" bestFit="1" customWidth="1"/>
    <col min="19" max="19" width="12.1640625" bestFit="1" customWidth="1"/>
    <col min="20" max="20" width="13" bestFit="1" customWidth="1"/>
  </cols>
  <sheetData>
    <row r="4" spans="2:6" x14ac:dyDescent="0.35">
      <c r="C4" s="22" t="s">
        <v>33</v>
      </c>
      <c r="D4" s="22" t="s">
        <v>43</v>
      </c>
      <c r="E4" s="22" t="s">
        <v>60</v>
      </c>
      <c r="F4" s="22" t="s">
        <v>59</v>
      </c>
    </row>
    <row r="5" spans="2:6" x14ac:dyDescent="0.35">
      <c r="C5" s="25" t="s">
        <v>34</v>
      </c>
      <c r="D5" s="12">
        <f>(GETPIVOTDATA("Amount (INR)",Pivot!$C$18,"Service","GST Audit"))</f>
        <v>454000</v>
      </c>
      <c r="E5" s="13">
        <v>0.25</v>
      </c>
      <c r="F5" s="15">
        <f>D5*E5</f>
        <v>113500</v>
      </c>
    </row>
    <row r="6" spans="2:6" x14ac:dyDescent="0.35">
      <c r="C6" s="26" t="s">
        <v>36</v>
      </c>
      <c r="D6" s="12">
        <f>GETPIVOTDATA("Amount (INR)",Pivot!$C$18,"Service","Stat Audit")</f>
        <v>500000</v>
      </c>
      <c r="E6" s="13">
        <v>0.3</v>
      </c>
      <c r="F6" s="15">
        <f t="shared" ref="F6:F10" si="0">D6*E6</f>
        <v>150000</v>
      </c>
    </row>
    <row r="7" spans="2:6" x14ac:dyDescent="0.35">
      <c r="C7" s="26" t="s">
        <v>5</v>
      </c>
      <c r="D7" s="12">
        <f>GETPIVOTDATA("Amount (INR)",Pivot!$C$18,"Service","ITR")</f>
        <v>785000</v>
      </c>
      <c r="E7" s="13">
        <v>0.2</v>
      </c>
      <c r="F7" s="15">
        <f t="shared" si="0"/>
        <v>157000</v>
      </c>
    </row>
    <row r="8" spans="2:6" x14ac:dyDescent="0.35">
      <c r="C8" s="26" t="s">
        <v>6</v>
      </c>
      <c r="D8" s="12">
        <f>GETPIVOTDATA("Amount (INR)",Pivot!$C$18,"Service","GSTR")</f>
        <v>1312000</v>
      </c>
      <c r="E8" s="13">
        <v>0.25</v>
      </c>
      <c r="F8" s="15">
        <f t="shared" si="0"/>
        <v>328000</v>
      </c>
    </row>
    <row r="9" spans="2:6" x14ac:dyDescent="0.35">
      <c r="C9" s="26" t="s">
        <v>35</v>
      </c>
      <c r="D9" s="12">
        <f>GETPIVOTDATA("Amount (INR)",Pivot!$C$18,"Service","Tax Audit")</f>
        <v>412000</v>
      </c>
      <c r="E9" s="13">
        <v>0.15</v>
      </c>
      <c r="F9" s="15">
        <f t="shared" si="0"/>
        <v>61800</v>
      </c>
    </row>
    <row r="10" spans="2:6" x14ac:dyDescent="0.35">
      <c r="C10" s="26" t="s">
        <v>37</v>
      </c>
      <c r="D10" s="12">
        <f>GETPIVOTDATA("Amount (INR)",Pivot!$C$18,"Service","Accounting work")</f>
        <v>211000</v>
      </c>
      <c r="E10" s="13">
        <v>0.6</v>
      </c>
      <c r="F10" s="15">
        <f t="shared" si="0"/>
        <v>126600</v>
      </c>
    </row>
    <row r="11" spans="2:6" x14ac:dyDescent="0.35">
      <c r="C11" s="27" t="s">
        <v>52</v>
      </c>
      <c r="D11" s="28">
        <f>SUM(D5:D10)</f>
        <v>3674000</v>
      </c>
      <c r="E11" s="29"/>
      <c r="F11" s="30">
        <f>SUM(F5:F10)</f>
        <v>936900</v>
      </c>
    </row>
    <row r="14" spans="2:6" x14ac:dyDescent="0.35">
      <c r="B14" t="s">
        <v>72</v>
      </c>
    </row>
    <row r="15" spans="2:6" x14ac:dyDescent="0.35">
      <c r="B15" t="s">
        <v>75</v>
      </c>
      <c r="C15" t="s">
        <v>76</v>
      </c>
    </row>
    <row r="16" spans="2:6" x14ac:dyDescent="0.35">
      <c r="C16" t="s">
        <v>79</v>
      </c>
      <c r="D16">
        <f>7.6961%</f>
        <v>7.6961000000000002E-2</v>
      </c>
    </row>
    <row r="17" spans="2:4" x14ac:dyDescent="0.35">
      <c r="C17" t="s">
        <v>78</v>
      </c>
      <c r="D17">
        <f>LN(D16+1)</f>
        <v>7.4143185819427818E-2</v>
      </c>
    </row>
    <row r="19" spans="2:4" x14ac:dyDescent="0.35">
      <c r="B19" t="s">
        <v>74</v>
      </c>
      <c r="C19" t="s">
        <v>77</v>
      </c>
    </row>
    <row r="20" spans="2:4" x14ac:dyDescent="0.35">
      <c r="B20">
        <v>1</v>
      </c>
      <c r="C20" s="40">
        <v>936900</v>
      </c>
    </row>
    <row r="21" spans="2:4" x14ac:dyDescent="0.35">
      <c r="B21">
        <v>2</v>
      </c>
      <c r="C21" s="40">
        <v>936900</v>
      </c>
    </row>
    <row r="22" spans="2:4" x14ac:dyDescent="0.35">
      <c r="B22">
        <v>3</v>
      </c>
      <c r="C22" s="40">
        <v>936900</v>
      </c>
    </row>
    <row r="23" spans="2:4" x14ac:dyDescent="0.35">
      <c r="B23">
        <v>4</v>
      </c>
      <c r="C23" s="40">
        <v>936900</v>
      </c>
    </row>
    <row r="24" spans="2:4" x14ac:dyDescent="0.35">
      <c r="B24">
        <v>5</v>
      </c>
      <c r="C24" s="40">
        <v>936900</v>
      </c>
    </row>
    <row r="25" spans="2:4" x14ac:dyDescent="0.35">
      <c r="B25">
        <v>6</v>
      </c>
      <c r="C25" s="40">
        <v>936900</v>
      </c>
    </row>
    <row r="26" spans="2:4" x14ac:dyDescent="0.35">
      <c r="B26">
        <v>7</v>
      </c>
      <c r="C26" s="40">
        <v>936900</v>
      </c>
    </row>
    <row r="27" spans="2:4" x14ac:dyDescent="0.35">
      <c r="B27">
        <v>8</v>
      </c>
      <c r="C27" s="40">
        <v>936900</v>
      </c>
    </row>
    <row r="28" spans="2:4" x14ac:dyDescent="0.35">
      <c r="B28">
        <v>9</v>
      </c>
      <c r="C28" s="40">
        <v>936900</v>
      </c>
    </row>
    <row r="29" spans="2:4" x14ac:dyDescent="0.35">
      <c r="B29">
        <v>10</v>
      </c>
      <c r="C29" s="40">
        <v>936900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Pricing</vt:lpstr>
      <vt:lpstr>Sales</vt:lpstr>
      <vt:lpstr>Pivot</vt:lpstr>
      <vt:lpstr>Taxes</vt:lpstr>
      <vt:lpstr>States</vt:lpstr>
      <vt:lpstr>Charts</vt:lpstr>
      <vt:lpstr>Heat map</vt:lpstr>
      <vt:lpstr>Future ahead</vt:lpstr>
      <vt:lpstr>Sales!Print_Area</vt:lpstr>
      <vt:lpstr>Sales!Print_Titles</vt:lpstr>
      <vt:lpstr>sales</vt:lpstr>
      <vt:lpstr>tax</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Kevin Punmiya</dc:creator>
  <cp:lastModifiedBy>VIPLSURENTAL1079</cp:lastModifiedBy>
  <cp:lastPrinted>2021-12-28T16:27:48Z</cp:lastPrinted>
  <dcterms:created xsi:type="dcterms:W3CDTF">2021-12-27T08:44:03Z</dcterms:created>
  <dcterms:modified xsi:type="dcterms:W3CDTF">2022-01-22T09:01:09Z</dcterms:modified>
</cp:coreProperties>
</file>