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ijesh gupta\Desktop\"/>
    </mc:Choice>
  </mc:AlternateContent>
  <xr:revisionPtr revIDLastSave="0" documentId="13_ncr:1_{9C823714-1FDF-48D5-9CFF-F7125D90AF38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Data" sheetId="1" r:id="rId1"/>
    <sheet name="Parameters " sheetId="2" r:id="rId2"/>
    <sheet name="Calculation" sheetId="3" r:id="rId3"/>
  </sheets>
  <definedNames>
    <definedName name="Business_costp">Calculation!$B$3</definedName>
    <definedName name="Business_nonpeak">'Parameters '!$B$3</definedName>
    <definedName name="Business_peak">'Parameters '!$B$9</definedName>
    <definedName name="Cost_peraircraft">'Parameters '!$B$32</definedName>
    <definedName name="d_">'Parameters '!#REF!</definedName>
    <definedName name="days">'Parameters '!$G$2</definedName>
    <definedName name="di">'Parameters '!#REF!</definedName>
    <definedName name="Economic_costp">Calculation!$B$2</definedName>
    <definedName name="Economic_nonpeak">'Parameters '!$B$5</definedName>
    <definedName name="Economic_peak">'Parameters '!$B$11</definedName>
    <definedName name="flights">'Parameters '!$G$3</definedName>
    <definedName name="fuel_perflight">'Parameters '!$H$24</definedName>
    <definedName name="fuelcost_perflight">'Parameters '!$H$24</definedName>
    <definedName name="fuelcost_table">Data!$I$6:$J$11</definedName>
    <definedName name="lease_daily">'Parameters '!$B$34</definedName>
    <definedName name="lease_pay">'Parameters '!$B$44</definedName>
    <definedName name="monthly_int">'Parameters '!$G$3</definedName>
    <definedName name="mumbai_flight">'Parameters '!$B$48</definedName>
    <definedName name="newyork_flight">'Parameters '!$B$50</definedName>
    <definedName name="Overheads">'Parameters '!$B$36</definedName>
    <definedName name="salary_cost">'Parameters '!$C$61</definedName>
    <definedName name="tax_r">'Parameters '!$B$41</definedName>
    <definedName name="total_cost">Calculation!$Y$8</definedName>
    <definedName name="v_">'Parameters '!$F$36</definedName>
    <definedName name="vd">'Parameters '!#REF!</definedName>
  </definedNames>
  <calcPr calcId="18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1" i="2" l="1"/>
  <c r="B32" i="2"/>
  <c r="B44" i="2" s="1"/>
  <c r="B34" i="2" s="1"/>
  <c r="W15" i="3" l="1"/>
  <c r="W23" i="3"/>
  <c r="W31" i="3"/>
  <c r="W39" i="3"/>
  <c r="W47" i="3"/>
  <c r="W55" i="3"/>
  <c r="W63" i="3"/>
  <c r="W71" i="3"/>
  <c r="W79" i="3"/>
  <c r="W87" i="3"/>
  <c r="W95" i="3"/>
  <c r="W103" i="3"/>
  <c r="W111" i="3"/>
  <c r="W119" i="3"/>
  <c r="W127" i="3"/>
  <c r="W135" i="3"/>
  <c r="W143" i="3"/>
  <c r="W151" i="3"/>
  <c r="W159" i="3"/>
  <c r="W167" i="3"/>
  <c r="W175" i="3"/>
  <c r="W183" i="3"/>
  <c r="W191" i="3"/>
  <c r="W199" i="3"/>
  <c r="W207" i="3"/>
  <c r="W215" i="3"/>
  <c r="W223" i="3"/>
  <c r="W231" i="3"/>
  <c r="W239" i="3"/>
  <c r="W247" i="3"/>
  <c r="W255" i="3"/>
  <c r="W263" i="3"/>
  <c r="W271" i="3"/>
  <c r="W279" i="3"/>
  <c r="W287" i="3"/>
  <c r="W295" i="3"/>
  <c r="W303" i="3"/>
  <c r="W311" i="3"/>
  <c r="W319" i="3"/>
  <c r="W327" i="3"/>
  <c r="W335" i="3"/>
  <c r="W343" i="3"/>
  <c r="W351" i="3"/>
  <c r="W359" i="3"/>
  <c r="W367" i="3"/>
  <c r="W375" i="3"/>
  <c r="W383" i="3"/>
  <c r="W391" i="3"/>
  <c r="W399" i="3"/>
  <c r="W407" i="3"/>
  <c r="W415" i="3"/>
  <c r="W423" i="3"/>
  <c r="W431" i="3"/>
  <c r="W439" i="3"/>
  <c r="W447" i="3"/>
  <c r="W455" i="3"/>
  <c r="W463" i="3"/>
  <c r="W471" i="3"/>
  <c r="W479" i="3"/>
  <c r="W487" i="3"/>
  <c r="W495" i="3"/>
  <c r="W503" i="3"/>
  <c r="W8" i="3"/>
  <c r="W16" i="3"/>
  <c r="W24" i="3"/>
  <c r="W32" i="3"/>
  <c r="W40" i="3"/>
  <c r="W48" i="3"/>
  <c r="W56" i="3"/>
  <c r="W64" i="3"/>
  <c r="W72" i="3"/>
  <c r="W80" i="3"/>
  <c r="W88" i="3"/>
  <c r="W96" i="3"/>
  <c r="W104" i="3"/>
  <c r="W112" i="3"/>
  <c r="W120" i="3"/>
  <c r="W128" i="3"/>
  <c r="W136" i="3"/>
  <c r="W144" i="3"/>
  <c r="W152" i="3"/>
  <c r="W160" i="3"/>
  <c r="W168" i="3"/>
  <c r="W176" i="3"/>
  <c r="W184" i="3"/>
  <c r="W192" i="3"/>
  <c r="W200" i="3"/>
  <c r="W208" i="3"/>
  <c r="W216" i="3"/>
  <c r="W224" i="3"/>
  <c r="W232" i="3"/>
  <c r="W240" i="3"/>
  <c r="W248" i="3"/>
  <c r="W256" i="3"/>
  <c r="W264" i="3"/>
  <c r="W272" i="3"/>
  <c r="W280" i="3"/>
  <c r="W288" i="3"/>
  <c r="W296" i="3"/>
  <c r="W304" i="3"/>
  <c r="W312" i="3"/>
  <c r="W320" i="3"/>
  <c r="W328" i="3"/>
  <c r="W336" i="3"/>
  <c r="W344" i="3"/>
  <c r="W352" i="3"/>
  <c r="W360" i="3"/>
  <c r="W368" i="3"/>
  <c r="W376" i="3"/>
  <c r="W384" i="3"/>
  <c r="W392" i="3"/>
  <c r="W400" i="3"/>
  <c r="W408" i="3"/>
  <c r="W416" i="3"/>
  <c r="W424" i="3"/>
  <c r="W432" i="3"/>
  <c r="W440" i="3"/>
  <c r="W448" i="3"/>
  <c r="W456" i="3"/>
  <c r="W464" i="3"/>
  <c r="W472" i="3"/>
  <c r="W480" i="3"/>
  <c r="W488" i="3"/>
  <c r="W496" i="3"/>
  <c r="W504" i="3"/>
  <c r="W512" i="3"/>
  <c r="W520" i="3"/>
  <c r="W528" i="3"/>
  <c r="W536" i="3"/>
  <c r="W544" i="3"/>
  <c r="W552" i="3"/>
  <c r="W560" i="3"/>
  <c r="W568" i="3"/>
  <c r="W576" i="3"/>
  <c r="W584" i="3"/>
  <c r="W592" i="3"/>
  <c r="W600" i="3"/>
  <c r="W9" i="3"/>
  <c r="W17" i="3"/>
  <c r="W25" i="3"/>
  <c r="W33" i="3"/>
  <c r="W41" i="3"/>
  <c r="W49" i="3"/>
  <c r="W57" i="3"/>
  <c r="W65" i="3"/>
  <c r="W73" i="3"/>
  <c r="W81" i="3"/>
  <c r="W89" i="3"/>
  <c r="W97" i="3"/>
  <c r="W105" i="3"/>
  <c r="W113" i="3"/>
  <c r="W121" i="3"/>
  <c r="W129" i="3"/>
  <c r="W137" i="3"/>
  <c r="W145" i="3"/>
  <c r="W153" i="3"/>
  <c r="W161" i="3"/>
  <c r="W169" i="3"/>
  <c r="W177" i="3"/>
  <c r="W185" i="3"/>
  <c r="W193" i="3"/>
  <c r="W201" i="3"/>
  <c r="W209" i="3"/>
  <c r="W217" i="3"/>
  <c r="W225" i="3"/>
  <c r="W233" i="3"/>
  <c r="W241" i="3"/>
  <c r="W249" i="3"/>
  <c r="W257" i="3"/>
  <c r="W265" i="3"/>
  <c r="W273" i="3"/>
  <c r="W281" i="3"/>
  <c r="W289" i="3"/>
  <c r="W297" i="3"/>
  <c r="W305" i="3"/>
  <c r="W313" i="3"/>
  <c r="W321" i="3"/>
  <c r="W329" i="3"/>
  <c r="W337" i="3"/>
  <c r="W345" i="3"/>
  <c r="W353" i="3"/>
  <c r="W361" i="3"/>
  <c r="W369" i="3"/>
  <c r="W377" i="3"/>
  <c r="W385" i="3"/>
  <c r="W393" i="3"/>
  <c r="W401" i="3"/>
  <c r="W409" i="3"/>
  <c r="W417" i="3"/>
  <c r="W425" i="3"/>
  <c r="W433" i="3"/>
  <c r="W441" i="3"/>
  <c r="W449" i="3"/>
  <c r="W457" i="3"/>
  <c r="W465" i="3"/>
  <c r="W473" i="3"/>
  <c r="W481" i="3"/>
  <c r="W489" i="3"/>
  <c r="W497" i="3"/>
  <c r="W505" i="3"/>
  <c r="W10" i="3"/>
  <c r="W18" i="3"/>
  <c r="W26" i="3"/>
  <c r="W34" i="3"/>
  <c r="W42" i="3"/>
  <c r="W50" i="3"/>
  <c r="W58" i="3"/>
  <c r="W66" i="3"/>
  <c r="W74" i="3"/>
  <c r="W82" i="3"/>
  <c r="W90" i="3"/>
  <c r="W98" i="3"/>
  <c r="W106" i="3"/>
  <c r="W114" i="3"/>
  <c r="W122" i="3"/>
  <c r="W130" i="3"/>
  <c r="W138" i="3"/>
  <c r="W146" i="3"/>
  <c r="W154" i="3"/>
  <c r="W162" i="3"/>
  <c r="W170" i="3"/>
  <c r="W178" i="3"/>
  <c r="W186" i="3"/>
  <c r="W194" i="3"/>
  <c r="W202" i="3"/>
  <c r="W210" i="3"/>
  <c r="W218" i="3"/>
  <c r="W226" i="3"/>
  <c r="W234" i="3"/>
  <c r="W242" i="3"/>
  <c r="W250" i="3"/>
  <c r="W258" i="3"/>
  <c r="W266" i="3"/>
  <c r="W274" i="3"/>
  <c r="W282" i="3"/>
  <c r="W290" i="3"/>
  <c r="W298" i="3"/>
  <c r="W306" i="3"/>
  <c r="W314" i="3"/>
  <c r="W322" i="3"/>
  <c r="W330" i="3"/>
  <c r="W338" i="3"/>
  <c r="W346" i="3"/>
  <c r="W354" i="3"/>
  <c r="W362" i="3"/>
  <c r="W370" i="3"/>
  <c r="W378" i="3"/>
  <c r="W386" i="3"/>
  <c r="W394" i="3"/>
  <c r="W402" i="3"/>
  <c r="W410" i="3"/>
  <c r="W418" i="3"/>
  <c r="W426" i="3"/>
  <c r="W434" i="3"/>
  <c r="W442" i="3"/>
  <c r="W450" i="3"/>
  <c r="W458" i="3"/>
  <c r="W466" i="3"/>
  <c r="W474" i="3"/>
  <c r="W482" i="3"/>
  <c r="W490" i="3"/>
  <c r="W498" i="3"/>
  <c r="W506" i="3"/>
  <c r="W514" i="3"/>
  <c r="W522" i="3"/>
  <c r="W530" i="3"/>
  <c r="W538" i="3"/>
  <c r="W11" i="3"/>
  <c r="W19" i="3"/>
  <c r="W27" i="3"/>
  <c r="W35" i="3"/>
  <c r="W43" i="3"/>
  <c r="W51" i="3"/>
  <c r="W59" i="3"/>
  <c r="W67" i="3"/>
  <c r="W75" i="3"/>
  <c r="W83" i="3"/>
  <c r="W91" i="3"/>
  <c r="W99" i="3"/>
  <c r="W107" i="3"/>
  <c r="W115" i="3"/>
  <c r="W123" i="3"/>
  <c r="W131" i="3"/>
  <c r="W139" i="3"/>
  <c r="W147" i="3"/>
  <c r="W155" i="3"/>
  <c r="W163" i="3"/>
  <c r="W171" i="3"/>
  <c r="W179" i="3"/>
  <c r="W187" i="3"/>
  <c r="W195" i="3"/>
  <c r="W203" i="3"/>
  <c r="W211" i="3"/>
  <c r="W219" i="3"/>
  <c r="W227" i="3"/>
  <c r="W235" i="3"/>
  <c r="W243" i="3"/>
  <c r="W251" i="3"/>
  <c r="W259" i="3"/>
  <c r="W267" i="3"/>
  <c r="W275" i="3"/>
  <c r="W283" i="3"/>
  <c r="W291" i="3"/>
  <c r="W299" i="3"/>
  <c r="W307" i="3"/>
  <c r="W315" i="3"/>
  <c r="W323" i="3"/>
  <c r="W331" i="3"/>
  <c r="W339" i="3"/>
  <c r="W347" i="3"/>
  <c r="W355" i="3"/>
  <c r="W363" i="3"/>
  <c r="W371" i="3"/>
  <c r="W379" i="3"/>
  <c r="W387" i="3"/>
  <c r="W395" i="3"/>
  <c r="W403" i="3"/>
  <c r="W411" i="3"/>
  <c r="W419" i="3"/>
  <c r="W427" i="3"/>
  <c r="W435" i="3"/>
  <c r="W443" i="3"/>
  <c r="W451" i="3"/>
  <c r="W459" i="3"/>
  <c r="W467" i="3"/>
  <c r="W475" i="3"/>
  <c r="W483" i="3"/>
  <c r="W491" i="3"/>
  <c r="W499" i="3"/>
  <c r="W507" i="3"/>
  <c r="W515" i="3"/>
  <c r="W523" i="3"/>
  <c r="W531" i="3"/>
  <c r="W539" i="3"/>
  <c r="W547" i="3"/>
  <c r="W555" i="3"/>
  <c r="W563" i="3"/>
  <c r="W571" i="3"/>
  <c r="W579" i="3"/>
  <c r="W587" i="3"/>
  <c r="W595" i="3"/>
  <c r="W603" i="3"/>
  <c r="W611" i="3"/>
  <c r="W619" i="3"/>
  <c r="W627" i="3"/>
  <c r="W635" i="3"/>
  <c r="W643" i="3"/>
  <c r="W651" i="3"/>
  <c r="W659" i="3"/>
  <c r="W667" i="3"/>
  <c r="W675" i="3"/>
  <c r="W683" i="3"/>
  <c r="W12" i="3"/>
  <c r="W20" i="3"/>
  <c r="W28" i="3"/>
  <c r="W36" i="3"/>
  <c r="W44" i="3"/>
  <c r="W52" i="3"/>
  <c r="W60" i="3"/>
  <c r="W68" i="3"/>
  <c r="W76" i="3"/>
  <c r="W84" i="3"/>
  <c r="W92" i="3"/>
  <c r="W100" i="3"/>
  <c r="W108" i="3"/>
  <c r="W116" i="3"/>
  <c r="W124" i="3"/>
  <c r="W132" i="3"/>
  <c r="W140" i="3"/>
  <c r="W148" i="3"/>
  <c r="W156" i="3"/>
  <c r="W164" i="3"/>
  <c r="W172" i="3"/>
  <c r="W180" i="3"/>
  <c r="W188" i="3"/>
  <c r="W196" i="3"/>
  <c r="W204" i="3"/>
  <c r="W212" i="3"/>
  <c r="W220" i="3"/>
  <c r="W228" i="3"/>
  <c r="W236" i="3"/>
  <c r="W244" i="3"/>
  <c r="W252" i="3"/>
  <c r="W260" i="3"/>
  <c r="W268" i="3"/>
  <c r="W276" i="3"/>
  <c r="W284" i="3"/>
  <c r="W292" i="3"/>
  <c r="W300" i="3"/>
  <c r="W308" i="3"/>
  <c r="W316" i="3"/>
  <c r="W324" i="3"/>
  <c r="W332" i="3"/>
  <c r="W340" i="3"/>
  <c r="W348" i="3"/>
  <c r="W356" i="3"/>
  <c r="W364" i="3"/>
  <c r="W372" i="3"/>
  <c r="W380" i="3"/>
  <c r="W388" i="3"/>
  <c r="W396" i="3"/>
  <c r="W404" i="3"/>
  <c r="W412" i="3"/>
  <c r="W420" i="3"/>
  <c r="W428" i="3"/>
  <c r="W436" i="3"/>
  <c r="W444" i="3"/>
  <c r="W452" i="3"/>
  <c r="W460" i="3"/>
  <c r="W468" i="3"/>
  <c r="W476" i="3"/>
  <c r="W484" i="3"/>
  <c r="W492" i="3"/>
  <c r="W500" i="3"/>
  <c r="W508" i="3"/>
  <c r="W516" i="3"/>
  <c r="W524" i="3"/>
  <c r="W532" i="3"/>
  <c r="W540" i="3"/>
  <c r="W548" i="3"/>
  <c r="W556" i="3"/>
  <c r="W564" i="3"/>
  <c r="W572" i="3"/>
  <c r="W580" i="3"/>
  <c r="W588" i="3"/>
  <c r="W596" i="3"/>
  <c r="W604" i="3"/>
  <c r="W13" i="3"/>
  <c r="W14" i="3"/>
  <c r="W22" i="3"/>
  <c r="W30" i="3"/>
  <c r="W710" i="3"/>
  <c r="W717" i="3"/>
  <c r="W693" i="3"/>
  <c r="W685" i="3"/>
  <c r="W666" i="3"/>
  <c r="W648" i="3"/>
  <c r="W630" i="3"/>
  <c r="W612" i="3"/>
  <c r="W589" i="3"/>
  <c r="W562" i="3"/>
  <c r="W535" i="3"/>
  <c r="W501" i="3"/>
  <c r="W469" i="3"/>
  <c r="W405" i="3"/>
  <c r="W341" i="3"/>
  <c r="W309" i="3"/>
  <c r="W245" i="3"/>
  <c r="W181" i="3"/>
  <c r="W149" i="3"/>
  <c r="W53" i="3"/>
  <c r="W724" i="3"/>
  <c r="W716" i="3"/>
  <c r="W708" i="3"/>
  <c r="W700" i="3"/>
  <c r="W692" i="3"/>
  <c r="W684" i="3"/>
  <c r="W674" i="3"/>
  <c r="W665" i="3"/>
  <c r="W656" i="3"/>
  <c r="W647" i="3"/>
  <c r="W638" i="3"/>
  <c r="W629" i="3"/>
  <c r="W620" i="3"/>
  <c r="W610" i="3"/>
  <c r="W599" i="3"/>
  <c r="W586" i="3"/>
  <c r="W574" i="3"/>
  <c r="W561" i="3"/>
  <c r="W549" i="3"/>
  <c r="W534" i="3"/>
  <c r="W518" i="3"/>
  <c r="W494" i="3"/>
  <c r="W462" i="3"/>
  <c r="W430" i="3"/>
  <c r="W398" i="3"/>
  <c r="W366" i="3"/>
  <c r="W334" i="3"/>
  <c r="W302" i="3"/>
  <c r="W270" i="3"/>
  <c r="W238" i="3"/>
  <c r="W206" i="3"/>
  <c r="W174" i="3"/>
  <c r="W142" i="3"/>
  <c r="W110" i="3"/>
  <c r="W78" i="3"/>
  <c r="W46" i="3"/>
  <c r="W719" i="3"/>
  <c r="W695" i="3"/>
  <c r="W669" i="3"/>
  <c r="W718" i="3"/>
  <c r="W7" i="3"/>
  <c r="W701" i="3"/>
  <c r="W676" i="3"/>
  <c r="W657" i="3"/>
  <c r="W639" i="3"/>
  <c r="W621" i="3"/>
  <c r="W601" i="3"/>
  <c r="W575" i="3"/>
  <c r="W550" i="3"/>
  <c r="W519" i="3"/>
  <c r="W437" i="3"/>
  <c r="W373" i="3"/>
  <c r="W277" i="3"/>
  <c r="W213" i="3"/>
  <c r="W117" i="3"/>
  <c r="W85" i="3"/>
  <c r="W723" i="3"/>
  <c r="W715" i="3"/>
  <c r="W707" i="3"/>
  <c r="W699" i="3"/>
  <c r="W691" i="3"/>
  <c r="W682" i="3"/>
  <c r="W673" i="3"/>
  <c r="W664" i="3"/>
  <c r="W655" i="3"/>
  <c r="W646" i="3"/>
  <c r="W637" i="3"/>
  <c r="W628" i="3"/>
  <c r="W618" i="3"/>
  <c r="W609" i="3"/>
  <c r="W598" i="3"/>
  <c r="W585" i="3"/>
  <c r="W573" i="3"/>
  <c r="W559" i="3"/>
  <c r="W546" i="3"/>
  <c r="W533" i="3"/>
  <c r="W517" i="3"/>
  <c r="W493" i="3"/>
  <c r="W461" i="3"/>
  <c r="W429" i="3"/>
  <c r="W397" i="3"/>
  <c r="W365" i="3"/>
  <c r="W333" i="3"/>
  <c r="W301" i="3"/>
  <c r="W269" i="3"/>
  <c r="W237" i="3"/>
  <c r="W205" i="3"/>
  <c r="W173" i="3"/>
  <c r="W141" i="3"/>
  <c r="W109" i="3"/>
  <c r="W77" i="3"/>
  <c r="W45" i="3"/>
  <c r="W703" i="3"/>
  <c r="W678" i="3"/>
  <c r="W702" i="3"/>
  <c r="W709" i="3"/>
  <c r="W722" i="3"/>
  <c r="W714" i="3"/>
  <c r="W706" i="3"/>
  <c r="W698" i="3"/>
  <c r="W690" i="3"/>
  <c r="W681" i="3"/>
  <c r="W672" i="3"/>
  <c r="W663" i="3"/>
  <c r="W654" i="3"/>
  <c r="W645" i="3"/>
  <c r="W636" i="3"/>
  <c r="W626" i="3"/>
  <c r="W617" i="3"/>
  <c r="W608" i="3"/>
  <c r="W597" i="3"/>
  <c r="W583" i="3"/>
  <c r="W570" i="3"/>
  <c r="W558" i="3"/>
  <c r="W545" i="3"/>
  <c r="W529" i="3"/>
  <c r="W513" i="3"/>
  <c r="W486" i="3"/>
  <c r="W454" i="3"/>
  <c r="W422" i="3"/>
  <c r="W390" i="3"/>
  <c r="W358" i="3"/>
  <c r="W326" i="3"/>
  <c r="W294" i="3"/>
  <c r="W262" i="3"/>
  <c r="W230" i="3"/>
  <c r="W198" i="3"/>
  <c r="W166" i="3"/>
  <c r="W134" i="3"/>
  <c r="W102" i="3"/>
  <c r="W70" i="3"/>
  <c r="W38" i="3"/>
  <c r="W721" i="3"/>
  <c r="W705" i="3"/>
  <c r="W689" i="3"/>
  <c r="W671" i="3"/>
  <c r="W653" i="3"/>
  <c r="W644" i="3"/>
  <c r="W625" i="3"/>
  <c r="W616" i="3"/>
  <c r="W607" i="3"/>
  <c r="W594" i="3"/>
  <c r="W582" i="3"/>
  <c r="W557" i="3"/>
  <c r="W543" i="3"/>
  <c r="W527" i="3"/>
  <c r="W511" i="3"/>
  <c r="W485" i="3"/>
  <c r="W453" i="3"/>
  <c r="W421" i="3"/>
  <c r="W389" i="3"/>
  <c r="W357" i="3"/>
  <c r="W325" i="3"/>
  <c r="W293" i="3"/>
  <c r="W261" i="3"/>
  <c r="W229" i="3"/>
  <c r="W197" i="3"/>
  <c r="W165" i="3"/>
  <c r="W133" i="3"/>
  <c r="W101" i="3"/>
  <c r="W69" i="3"/>
  <c r="W37" i="3"/>
  <c r="W713" i="3"/>
  <c r="W697" i="3"/>
  <c r="W680" i="3"/>
  <c r="W662" i="3"/>
  <c r="W634" i="3"/>
  <c r="W569" i="3"/>
  <c r="W720" i="3"/>
  <c r="W712" i="3"/>
  <c r="W704" i="3"/>
  <c r="W696" i="3"/>
  <c r="W688" i="3"/>
  <c r="W679" i="3"/>
  <c r="W670" i="3"/>
  <c r="W661" i="3"/>
  <c r="W652" i="3"/>
  <c r="W642" i="3"/>
  <c r="W633" i="3"/>
  <c r="W624" i="3"/>
  <c r="W615" i="3"/>
  <c r="W606" i="3"/>
  <c r="W593" i="3"/>
  <c r="W581" i="3"/>
  <c r="W567" i="3"/>
  <c r="W554" i="3"/>
  <c r="W542" i="3"/>
  <c r="W526" i="3"/>
  <c r="W510" i="3"/>
  <c r="W478" i="3"/>
  <c r="W446" i="3"/>
  <c r="W414" i="3"/>
  <c r="W382" i="3"/>
  <c r="W350" i="3"/>
  <c r="W318" i="3"/>
  <c r="W286" i="3"/>
  <c r="W254" i="3"/>
  <c r="W222" i="3"/>
  <c r="W190" i="3"/>
  <c r="W158" i="3"/>
  <c r="W126" i="3"/>
  <c r="W94" i="3"/>
  <c r="W62" i="3"/>
  <c r="W29" i="3"/>
  <c r="W711" i="3"/>
  <c r="W687" i="3"/>
  <c r="W660" i="3"/>
  <c r="W650" i="3"/>
  <c r="W641" i="3"/>
  <c r="W632" i="3"/>
  <c r="W623" i="3"/>
  <c r="W614" i="3"/>
  <c r="W605" i="3"/>
  <c r="W591" i="3"/>
  <c r="W578" i="3"/>
  <c r="W566" i="3"/>
  <c r="W553" i="3"/>
  <c r="W541" i="3"/>
  <c r="W525" i="3"/>
  <c r="W509" i="3"/>
  <c r="W477" i="3"/>
  <c r="W445" i="3"/>
  <c r="W413" i="3"/>
  <c r="W381" i="3"/>
  <c r="W349" i="3"/>
  <c r="W317" i="3"/>
  <c r="W285" i="3"/>
  <c r="W253" i="3"/>
  <c r="W221" i="3"/>
  <c r="W189" i="3"/>
  <c r="W157" i="3"/>
  <c r="W125" i="3"/>
  <c r="W93" i="3"/>
  <c r="W61" i="3"/>
  <c r="W21" i="3"/>
  <c r="W694" i="3"/>
  <c r="W686" i="3"/>
  <c r="W677" i="3"/>
  <c r="W668" i="3"/>
  <c r="W658" i="3"/>
  <c r="W649" i="3"/>
  <c r="W640" i="3"/>
  <c r="W631" i="3"/>
  <c r="W622" i="3"/>
  <c r="W613" i="3"/>
  <c r="W602" i="3"/>
  <c r="W590" i="3"/>
  <c r="W577" i="3"/>
  <c r="W565" i="3"/>
  <c r="W551" i="3"/>
  <c r="W537" i="3"/>
  <c r="W521" i="3"/>
  <c r="W502" i="3"/>
  <c r="W470" i="3"/>
  <c r="W438" i="3"/>
  <c r="W406" i="3"/>
  <c r="W374" i="3"/>
  <c r="W342" i="3"/>
  <c r="W310" i="3"/>
  <c r="W278" i="3"/>
  <c r="W246" i="3"/>
  <c r="W214" i="3"/>
  <c r="W182" i="3"/>
  <c r="W150" i="3"/>
  <c r="W118" i="3"/>
  <c r="W86" i="3"/>
  <c r="W54" i="3"/>
  <c r="C55" i="2"/>
  <c r="C56" i="2" s="1"/>
  <c r="B56" i="2"/>
  <c r="C54" i="2"/>
  <c r="L10" i="3" l="1"/>
  <c r="L8" i="3"/>
  <c r="L7" i="3"/>
  <c r="S7" i="3" l="1"/>
  <c r="AJ8" i="3" l="1"/>
  <c r="AJ9" i="3"/>
  <c r="AJ10" i="3"/>
  <c r="AJ11" i="3"/>
  <c r="AJ12" i="3"/>
  <c r="AJ13" i="3"/>
  <c r="AJ14" i="3"/>
  <c r="AJ15" i="3"/>
  <c r="AJ16" i="3"/>
  <c r="AJ17" i="3"/>
  <c r="AJ18" i="3"/>
  <c r="AJ19" i="3"/>
  <c r="AJ20" i="3"/>
  <c r="AJ21" i="3"/>
  <c r="AJ22" i="3"/>
  <c r="AJ23" i="3"/>
  <c r="AJ24" i="3"/>
  <c r="AJ25" i="3"/>
  <c r="AJ26" i="3"/>
  <c r="AJ27" i="3"/>
  <c r="AJ28" i="3"/>
  <c r="AJ29" i="3"/>
  <c r="AJ30" i="3"/>
  <c r="AJ31" i="3"/>
  <c r="AJ32" i="3"/>
  <c r="AJ33" i="3"/>
  <c r="AJ34" i="3"/>
  <c r="AJ35" i="3"/>
  <c r="AJ36" i="3"/>
  <c r="AJ37" i="3"/>
  <c r="AJ38" i="3"/>
  <c r="AJ39" i="3"/>
  <c r="AJ40" i="3"/>
  <c r="AJ41" i="3"/>
  <c r="AJ42" i="3"/>
  <c r="AJ43" i="3"/>
  <c r="AJ44" i="3"/>
  <c r="AJ45" i="3"/>
  <c r="AJ46" i="3"/>
  <c r="AJ47" i="3"/>
  <c r="AJ48" i="3"/>
  <c r="AJ49" i="3"/>
  <c r="AJ50" i="3"/>
  <c r="AJ51" i="3"/>
  <c r="AJ52" i="3"/>
  <c r="AJ53" i="3"/>
  <c r="AJ54" i="3"/>
  <c r="AJ55" i="3"/>
  <c r="AJ56" i="3"/>
  <c r="AJ57" i="3"/>
  <c r="AJ58" i="3"/>
  <c r="AJ59" i="3"/>
  <c r="AJ60" i="3"/>
  <c r="AJ61" i="3"/>
  <c r="AJ62" i="3"/>
  <c r="AJ63" i="3"/>
  <c r="AJ64" i="3"/>
  <c r="AJ65" i="3"/>
  <c r="AJ66" i="3"/>
  <c r="AJ67" i="3"/>
  <c r="AJ68" i="3"/>
  <c r="AJ69" i="3"/>
  <c r="AJ70" i="3"/>
  <c r="AJ71" i="3"/>
  <c r="AJ72" i="3"/>
  <c r="AJ73" i="3"/>
  <c r="AJ74" i="3"/>
  <c r="AJ75" i="3"/>
  <c r="AJ76" i="3"/>
  <c r="AJ77" i="3"/>
  <c r="AJ78" i="3"/>
  <c r="AJ79" i="3"/>
  <c r="AJ80" i="3"/>
  <c r="AJ81" i="3"/>
  <c r="AJ82" i="3"/>
  <c r="AJ83" i="3"/>
  <c r="AJ84" i="3"/>
  <c r="AJ85" i="3"/>
  <c r="AJ86" i="3"/>
  <c r="AJ87" i="3"/>
  <c r="AJ88" i="3"/>
  <c r="AJ89" i="3"/>
  <c r="AJ90" i="3"/>
  <c r="AJ91" i="3"/>
  <c r="AJ92" i="3"/>
  <c r="AJ93" i="3"/>
  <c r="AJ94" i="3"/>
  <c r="AJ95" i="3"/>
  <c r="AJ96" i="3"/>
  <c r="AJ97" i="3"/>
  <c r="AJ98" i="3"/>
  <c r="AJ99" i="3"/>
  <c r="AJ100" i="3"/>
  <c r="AJ101" i="3"/>
  <c r="AJ102" i="3"/>
  <c r="AJ103" i="3"/>
  <c r="AJ104" i="3"/>
  <c r="AJ105" i="3"/>
  <c r="AJ106" i="3"/>
  <c r="AJ107" i="3"/>
  <c r="AJ108" i="3"/>
  <c r="AJ109" i="3"/>
  <c r="AJ110" i="3"/>
  <c r="AJ111" i="3"/>
  <c r="AJ112" i="3"/>
  <c r="AJ113" i="3"/>
  <c r="AJ114" i="3"/>
  <c r="AJ115" i="3"/>
  <c r="AJ116" i="3"/>
  <c r="AJ117" i="3"/>
  <c r="AJ118" i="3"/>
  <c r="AJ119" i="3"/>
  <c r="AJ120" i="3"/>
  <c r="AJ121" i="3"/>
  <c r="AJ122" i="3"/>
  <c r="AJ123" i="3"/>
  <c r="AJ124" i="3"/>
  <c r="AJ125" i="3"/>
  <c r="AJ126" i="3"/>
  <c r="AJ127" i="3"/>
  <c r="AJ128" i="3"/>
  <c r="AJ129" i="3"/>
  <c r="AJ130" i="3"/>
  <c r="AJ131" i="3"/>
  <c r="AJ132" i="3"/>
  <c r="AJ133" i="3"/>
  <c r="AJ134" i="3"/>
  <c r="AJ135" i="3"/>
  <c r="AJ136" i="3"/>
  <c r="AJ137" i="3"/>
  <c r="AJ138" i="3"/>
  <c r="AJ139" i="3"/>
  <c r="AJ140" i="3"/>
  <c r="AJ141" i="3"/>
  <c r="AJ142" i="3"/>
  <c r="AJ143" i="3"/>
  <c r="AJ144" i="3"/>
  <c r="AJ145" i="3"/>
  <c r="AJ146" i="3"/>
  <c r="AJ147" i="3"/>
  <c r="AJ148" i="3"/>
  <c r="AJ149" i="3"/>
  <c r="AJ150" i="3"/>
  <c r="AJ151" i="3"/>
  <c r="AJ152" i="3"/>
  <c r="AJ153" i="3"/>
  <c r="AJ154" i="3"/>
  <c r="AJ155" i="3"/>
  <c r="AJ156" i="3"/>
  <c r="AJ157" i="3"/>
  <c r="AJ158" i="3"/>
  <c r="AJ159" i="3"/>
  <c r="AJ160" i="3"/>
  <c r="AJ161" i="3"/>
  <c r="AJ162" i="3"/>
  <c r="AJ163" i="3"/>
  <c r="AJ164" i="3"/>
  <c r="AJ165" i="3"/>
  <c r="AJ166" i="3"/>
  <c r="AJ167" i="3"/>
  <c r="AJ168" i="3"/>
  <c r="AJ169" i="3"/>
  <c r="AJ170" i="3"/>
  <c r="AJ171" i="3"/>
  <c r="AJ172" i="3"/>
  <c r="AJ173" i="3"/>
  <c r="AJ174" i="3"/>
  <c r="AJ175" i="3"/>
  <c r="AJ176" i="3"/>
  <c r="AJ177" i="3"/>
  <c r="AJ178" i="3"/>
  <c r="AJ179" i="3"/>
  <c r="AJ180" i="3"/>
  <c r="AJ181" i="3"/>
  <c r="AJ182" i="3"/>
  <c r="AJ183" i="3"/>
  <c r="AJ184" i="3"/>
  <c r="AJ185" i="3"/>
  <c r="AJ186" i="3"/>
  <c r="AJ547" i="3"/>
  <c r="AJ548" i="3"/>
  <c r="AJ549" i="3"/>
  <c r="AJ550" i="3"/>
  <c r="AJ551" i="3"/>
  <c r="AJ552" i="3"/>
  <c r="AJ553" i="3"/>
  <c r="AJ554" i="3"/>
  <c r="AJ555" i="3"/>
  <c r="AJ556" i="3"/>
  <c r="AJ557" i="3"/>
  <c r="AJ558" i="3"/>
  <c r="AJ559" i="3"/>
  <c r="AJ560" i="3"/>
  <c r="AJ561" i="3"/>
  <c r="AJ562" i="3"/>
  <c r="AJ563" i="3"/>
  <c r="AJ564" i="3"/>
  <c r="AJ565" i="3"/>
  <c r="AJ566" i="3"/>
  <c r="AJ567" i="3"/>
  <c r="AJ568" i="3"/>
  <c r="AJ569" i="3"/>
  <c r="AJ570" i="3"/>
  <c r="AJ571" i="3"/>
  <c r="AJ572" i="3"/>
  <c r="AJ573" i="3"/>
  <c r="AJ574" i="3"/>
  <c r="AJ575" i="3"/>
  <c r="AJ576" i="3"/>
  <c r="AJ577" i="3"/>
  <c r="AJ578" i="3"/>
  <c r="AJ579" i="3"/>
  <c r="AJ580" i="3"/>
  <c r="AJ581" i="3"/>
  <c r="AJ582" i="3"/>
  <c r="AJ583" i="3"/>
  <c r="AJ584" i="3"/>
  <c r="AJ585" i="3"/>
  <c r="AJ586" i="3"/>
  <c r="AJ587" i="3"/>
  <c r="AJ588" i="3"/>
  <c r="AJ589" i="3"/>
  <c r="AJ590" i="3"/>
  <c r="AJ591" i="3"/>
  <c r="AJ592" i="3"/>
  <c r="AJ593" i="3"/>
  <c r="AJ594" i="3"/>
  <c r="AJ595" i="3"/>
  <c r="AJ596" i="3"/>
  <c r="AJ597" i="3"/>
  <c r="AJ598" i="3"/>
  <c r="AJ599" i="3"/>
  <c r="AJ600" i="3"/>
  <c r="AJ601" i="3"/>
  <c r="AJ602" i="3"/>
  <c r="AJ603" i="3"/>
  <c r="AJ604" i="3"/>
  <c r="AJ605" i="3"/>
  <c r="AJ606" i="3"/>
  <c r="AJ607" i="3"/>
  <c r="AJ608" i="3"/>
  <c r="AJ609" i="3"/>
  <c r="AJ610" i="3"/>
  <c r="AJ611" i="3"/>
  <c r="AJ612" i="3"/>
  <c r="AJ613" i="3"/>
  <c r="AJ614" i="3"/>
  <c r="AJ615" i="3"/>
  <c r="AJ616" i="3"/>
  <c r="AJ617" i="3"/>
  <c r="AJ618" i="3"/>
  <c r="AJ619" i="3"/>
  <c r="AJ620" i="3"/>
  <c r="AJ621" i="3"/>
  <c r="AJ622" i="3"/>
  <c r="AJ623" i="3"/>
  <c r="AJ624" i="3"/>
  <c r="AJ625" i="3"/>
  <c r="AJ626" i="3"/>
  <c r="AJ627" i="3"/>
  <c r="AJ628" i="3"/>
  <c r="AJ629" i="3"/>
  <c r="AJ630" i="3"/>
  <c r="AJ631" i="3"/>
  <c r="AJ632" i="3"/>
  <c r="AJ633" i="3"/>
  <c r="AJ634" i="3"/>
  <c r="AJ635" i="3"/>
  <c r="AJ636" i="3"/>
  <c r="AJ637" i="3"/>
  <c r="AJ638" i="3"/>
  <c r="AJ639" i="3"/>
  <c r="AJ640" i="3"/>
  <c r="AJ641" i="3"/>
  <c r="AJ642" i="3"/>
  <c r="AJ643" i="3"/>
  <c r="AJ644" i="3"/>
  <c r="AJ645" i="3"/>
  <c r="AJ646" i="3"/>
  <c r="AJ647" i="3"/>
  <c r="AJ648" i="3"/>
  <c r="AJ649" i="3"/>
  <c r="AJ650" i="3"/>
  <c r="AJ651" i="3"/>
  <c r="AJ652" i="3"/>
  <c r="AJ653" i="3"/>
  <c r="AJ654" i="3"/>
  <c r="AJ655" i="3"/>
  <c r="AJ656" i="3"/>
  <c r="AJ657" i="3"/>
  <c r="AJ658" i="3"/>
  <c r="AJ659" i="3"/>
  <c r="AJ660" i="3"/>
  <c r="AJ661" i="3"/>
  <c r="AJ662" i="3"/>
  <c r="AJ663" i="3"/>
  <c r="AJ664" i="3"/>
  <c r="AJ665" i="3"/>
  <c r="AJ666" i="3"/>
  <c r="AJ667" i="3"/>
  <c r="AJ668" i="3"/>
  <c r="AJ669" i="3"/>
  <c r="AJ670" i="3"/>
  <c r="AJ671" i="3"/>
  <c r="AJ672" i="3"/>
  <c r="AJ673" i="3"/>
  <c r="AJ674" i="3"/>
  <c r="AJ675" i="3"/>
  <c r="AJ676" i="3"/>
  <c r="AJ677" i="3"/>
  <c r="AJ678" i="3"/>
  <c r="AJ679" i="3"/>
  <c r="AJ680" i="3"/>
  <c r="AJ681" i="3"/>
  <c r="AJ682" i="3"/>
  <c r="AJ683" i="3"/>
  <c r="AJ684" i="3"/>
  <c r="AJ685" i="3"/>
  <c r="AJ686" i="3"/>
  <c r="AJ687" i="3"/>
  <c r="AJ688" i="3"/>
  <c r="AJ689" i="3"/>
  <c r="AJ690" i="3"/>
  <c r="AJ691" i="3"/>
  <c r="AJ692" i="3"/>
  <c r="AJ693" i="3"/>
  <c r="AJ694" i="3"/>
  <c r="AJ695" i="3"/>
  <c r="AJ696" i="3"/>
  <c r="AJ697" i="3"/>
  <c r="AJ698" i="3"/>
  <c r="AJ699" i="3"/>
  <c r="AJ700" i="3"/>
  <c r="AJ701" i="3"/>
  <c r="AJ702" i="3"/>
  <c r="AJ703" i="3"/>
  <c r="AJ704" i="3"/>
  <c r="AJ705" i="3"/>
  <c r="AJ706" i="3"/>
  <c r="AJ707" i="3"/>
  <c r="AJ708" i="3"/>
  <c r="AJ709" i="3"/>
  <c r="AJ710" i="3"/>
  <c r="AJ711" i="3"/>
  <c r="AJ712" i="3"/>
  <c r="AJ713" i="3"/>
  <c r="AJ714" i="3"/>
  <c r="AJ715" i="3"/>
  <c r="AJ716" i="3"/>
  <c r="AJ717" i="3"/>
  <c r="AJ718" i="3"/>
  <c r="AJ719" i="3"/>
  <c r="AJ720" i="3"/>
  <c r="AJ721" i="3"/>
  <c r="AJ722" i="3"/>
  <c r="AJ723" i="3"/>
  <c r="AJ724" i="3"/>
  <c r="AJ725" i="3"/>
  <c r="AJ726" i="3"/>
  <c r="AJ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98" i="3"/>
  <c r="AI99" i="3"/>
  <c r="AI100" i="3"/>
  <c r="AI101" i="3"/>
  <c r="AI102" i="3"/>
  <c r="AI103" i="3"/>
  <c r="AI104" i="3"/>
  <c r="AI105" i="3"/>
  <c r="AI106" i="3"/>
  <c r="AI107" i="3"/>
  <c r="AI108" i="3"/>
  <c r="AI109" i="3"/>
  <c r="AI110" i="3"/>
  <c r="AI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6" i="3"/>
  <c r="AI127" i="3"/>
  <c r="AI128" i="3"/>
  <c r="AI129" i="3"/>
  <c r="AI130" i="3"/>
  <c r="AI131" i="3"/>
  <c r="AI132" i="3"/>
  <c r="AI133" i="3"/>
  <c r="AI134" i="3"/>
  <c r="AI135" i="3"/>
  <c r="AI136" i="3"/>
  <c r="AI137" i="3"/>
  <c r="AI138" i="3"/>
  <c r="AI139" i="3"/>
  <c r="AI140" i="3"/>
  <c r="AI141" i="3"/>
  <c r="AI142" i="3"/>
  <c r="AI143" i="3"/>
  <c r="AI144" i="3"/>
  <c r="AI145" i="3"/>
  <c r="AI146" i="3"/>
  <c r="AI147" i="3"/>
  <c r="AI148" i="3"/>
  <c r="AI149" i="3"/>
  <c r="AI150" i="3"/>
  <c r="AI151" i="3"/>
  <c r="AI152" i="3"/>
  <c r="AI153" i="3"/>
  <c r="AI154" i="3"/>
  <c r="AI155" i="3"/>
  <c r="AI156" i="3"/>
  <c r="AI157" i="3"/>
  <c r="AI158" i="3"/>
  <c r="AI159" i="3"/>
  <c r="AI160" i="3"/>
  <c r="AI161" i="3"/>
  <c r="AI162" i="3"/>
  <c r="AI163" i="3"/>
  <c r="AI164" i="3"/>
  <c r="AI165" i="3"/>
  <c r="AI166" i="3"/>
  <c r="AI167" i="3"/>
  <c r="AI168" i="3"/>
  <c r="AI169" i="3"/>
  <c r="AI170" i="3"/>
  <c r="AI171" i="3"/>
  <c r="AI172" i="3"/>
  <c r="AI173" i="3"/>
  <c r="AI174" i="3"/>
  <c r="AI175" i="3"/>
  <c r="AI176" i="3"/>
  <c r="AI177" i="3"/>
  <c r="AI178" i="3"/>
  <c r="AI179" i="3"/>
  <c r="AI180" i="3"/>
  <c r="AI181" i="3"/>
  <c r="AI182" i="3"/>
  <c r="AI183" i="3"/>
  <c r="AI184" i="3"/>
  <c r="AI185" i="3"/>
  <c r="AI186" i="3"/>
  <c r="AI547" i="3"/>
  <c r="AI548" i="3"/>
  <c r="AI549" i="3"/>
  <c r="AI550" i="3"/>
  <c r="AI551" i="3"/>
  <c r="AI552" i="3"/>
  <c r="AI553" i="3"/>
  <c r="AI554" i="3"/>
  <c r="AI555" i="3"/>
  <c r="AI556" i="3"/>
  <c r="AI557" i="3"/>
  <c r="AI558" i="3"/>
  <c r="AI559" i="3"/>
  <c r="AI560" i="3"/>
  <c r="AI561" i="3"/>
  <c r="AI562" i="3"/>
  <c r="AI563" i="3"/>
  <c r="AI564" i="3"/>
  <c r="AI565" i="3"/>
  <c r="AI566" i="3"/>
  <c r="AI567" i="3"/>
  <c r="AI568" i="3"/>
  <c r="AI569" i="3"/>
  <c r="AI570" i="3"/>
  <c r="AI571" i="3"/>
  <c r="AI572" i="3"/>
  <c r="AI573" i="3"/>
  <c r="AI574" i="3"/>
  <c r="AI575" i="3"/>
  <c r="AI576" i="3"/>
  <c r="AI577" i="3"/>
  <c r="AI578" i="3"/>
  <c r="AI579" i="3"/>
  <c r="AI580" i="3"/>
  <c r="AI581" i="3"/>
  <c r="AI582" i="3"/>
  <c r="AI583" i="3"/>
  <c r="AI584" i="3"/>
  <c r="AI585" i="3"/>
  <c r="AI586" i="3"/>
  <c r="AI587" i="3"/>
  <c r="AI588" i="3"/>
  <c r="AI589" i="3"/>
  <c r="AI590" i="3"/>
  <c r="AI591" i="3"/>
  <c r="AI592" i="3"/>
  <c r="AI593" i="3"/>
  <c r="AI594" i="3"/>
  <c r="AI595" i="3"/>
  <c r="AI596" i="3"/>
  <c r="AI597" i="3"/>
  <c r="AI598" i="3"/>
  <c r="AI599" i="3"/>
  <c r="AI600" i="3"/>
  <c r="AI601" i="3"/>
  <c r="AI602" i="3"/>
  <c r="AI603" i="3"/>
  <c r="AI604" i="3"/>
  <c r="AI605" i="3"/>
  <c r="AI606" i="3"/>
  <c r="AI607" i="3"/>
  <c r="AI608" i="3"/>
  <c r="AI609" i="3"/>
  <c r="AI610" i="3"/>
  <c r="AI611" i="3"/>
  <c r="AI612" i="3"/>
  <c r="AI613" i="3"/>
  <c r="AI614" i="3"/>
  <c r="AI615" i="3"/>
  <c r="AI616" i="3"/>
  <c r="AI617" i="3"/>
  <c r="AI618" i="3"/>
  <c r="AI619" i="3"/>
  <c r="AI620" i="3"/>
  <c r="AI621" i="3"/>
  <c r="AI622" i="3"/>
  <c r="AI623" i="3"/>
  <c r="AI624" i="3"/>
  <c r="AI625" i="3"/>
  <c r="AI626" i="3"/>
  <c r="AI627" i="3"/>
  <c r="AI628" i="3"/>
  <c r="AI629" i="3"/>
  <c r="AI630" i="3"/>
  <c r="AI631" i="3"/>
  <c r="AI632" i="3"/>
  <c r="AI633" i="3"/>
  <c r="AI634" i="3"/>
  <c r="AI635" i="3"/>
  <c r="AI636" i="3"/>
  <c r="AI637" i="3"/>
  <c r="AI638" i="3"/>
  <c r="AI639" i="3"/>
  <c r="AI640" i="3"/>
  <c r="AI641" i="3"/>
  <c r="AI642" i="3"/>
  <c r="AI643" i="3"/>
  <c r="AI644" i="3"/>
  <c r="AI645" i="3"/>
  <c r="AI646" i="3"/>
  <c r="AI647" i="3"/>
  <c r="AI648" i="3"/>
  <c r="AI649" i="3"/>
  <c r="AI650" i="3"/>
  <c r="AI651" i="3"/>
  <c r="AI652" i="3"/>
  <c r="AI653" i="3"/>
  <c r="AI654" i="3"/>
  <c r="AI655" i="3"/>
  <c r="AI656" i="3"/>
  <c r="AI657" i="3"/>
  <c r="AI658" i="3"/>
  <c r="AI659" i="3"/>
  <c r="AI660" i="3"/>
  <c r="AI661" i="3"/>
  <c r="AI662" i="3"/>
  <c r="AI663" i="3"/>
  <c r="AI664" i="3"/>
  <c r="AI665" i="3"/>
  <c r="AI666" i="3"/>
  <c r="AI667" i="3"/>
  <c r="AI668" i="3"/>
  <c r="AI669" i="3"/>
  <c r="AI670" i="3"/>
  <c r="AI671" i="3"/>
  <c r="AI672" i="3"/>
  <c r="AI673" i="3"/>
  <c r="AI674" i="3"/>
  <c r="AI675" i="3"/>
  <c r="AI676" i="3"/>
  <c r="AI677" i="3"/>
  <c r="AI678" i="3"/>
  <c r="AI679" i="3"/>
  <c r="AI680" i="3"/>
  <c r="AI681" i="3"/>
  <c r="AI682" i="3"/>
  <c r="AI683" i="3"/>
  <c r="AI684" i="3"/>
  <c r="AI685" i="3"/>
  <c r="AI686" i="3"/>
  <c r="AI687" i="3"/>
  <c r="AI688" i="3"/>
  <c r="AI689" i="3"/>
  <c r="AI690" i="3"/>
  <c r="AI691" i="3"/>
  <c r="AI692" i="3"/>
  <c r="AI693" i="3"/>
  <c r="AI694" i="3"/>
  <c r="AI695" i="3"/>
  <c r="AI696" i="3"/>
  <c r="AI697" i="3"/>
  <c r="AI698" i="3"/>
  <c r="AI699" i="3"/>
  <c r="AI700" i="3"/>
  <c r="AI701" i="3"/>
  <c r="AI702" i="3"/>
  <c r="AI703" i="3"/>
  <c r="AI704" i="3"/>
  <c r="AI705" i="3"/>
  <c r="AI706" i="3"/>
  <c r="AI707" i="3"/>
  <c r="AI708" i="3"/>
  <c r="AI709" i="3"/>
  <c r="AI710" i="3"/>
  <c r="AI711" i="3"/>
  <c r="AI712" i="3"/>
  <c r="AI713" i="3"/>
  <c r="AI714" i="3"/>
  <c r="AI715" i="3"/>
  <c r="AI716" i="3"/>
  <c r="AI717" i="3"/>
  <c r="AI718" i="3"/>
  <c r="AI719" i="3"/>
  <c r="AI720" i="3"/>
  <c r="AI721" i="3"/>
  <c r="AI722" i="3"/>
  <c r="AI723" i="3"/>
  <c r="AI724" i="3"/>
  <c r="AI725" i="3"/>
  <c r="AI726" i="3"/>
  <c r="AI7" i="3"/>
  <c r="B60" i="2" l="1"/>
  <c r="C60" i="2" s="1"/>
  <c r="B59" i="2"/>
  <c r="C59" i="2" s="1"/>
  <c r="C61" i="2" l="1"/>
  <c r="V12" i="3" s="1"/>
  <c r="B61" i="2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24" i="3"/>
  <c r="O125" i="3"/>
  <c r="O126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39" i="3"/>
  <c r="O140" i="3"/>
  <c r="O141" i="3"/>
  <c r="O142" i="3"/>
  <c r="O143" i="3"/>
  <c r="O144" i="3"/>
  <c r="O145" i="3"/>
  <c r="O146" i="3"/>
  <c r="O147" i="3"/>
  <c r="O148" i="3"/>
  <c r="O149" i="3"/>
  <c r="O150" i="3"/>
  <c r="O151" i="3"/>
  <c r="O152" i="3"/>
  <c r="O153" i="3"/>
  <c r="O154" i="3"/>
  <c r="O155" i="3"/>
  <c r="O156" i="3"/>
  <c r="O157" i="3"/>
  <c r="O158" i="3"/>
  <c r="O159" i="3"/>
  <c r="O160" i="3"/>
  <c r="O161" i="3"/>
  <c r="O162" i="3"/>
  <c r="O163" i="3"/>
  <c r="O164" i="3"/>
  <c r="O165" i="3"/>
  <c r="O166" i="3"/>
  <c r="O167" i="3"/>
  <c r="O168" i="3"/>
  <c r="O169" i="3"/>
  <c r="O170" i="3"/>
  <c r="O171" i="3"/>
  <c r="O172" i="3"/>
  <c r="O173" i="3"/>
  <c r="O174" i="3"/>
  <c r="O175" i="3"/>
  <c r="O176" i="3"/>
  <c r="O177" i="3"/>
  <c r="O178" i="3"/>
  <c r="O179" i="3"/>
  <c r="O180" i="3"/>
  <c r="O181" i="3"/>
  <c r="O182" i="3"/>
  <c r="O183" i="3"/>
  <c r="O184" i="3"/>
  <c r="O185" i="3"/>
  <c r="O186" i="3"/>
  <c r="O547" i="3"/>
  <c r="O548" i="3"/>
  <c r="O549" i="3"/>
  <c r="O550" i="3"/>
  <c r="O551" i="3"/>
  <c r="O552" i="3"/>
  <c r="O553" i="3"/>
  <c r="O554" i="3"/>
  <c r="O555" i="3"/>
  <c r="O556" i="3"/>
  <c r="O557" i="3"/>
  <c r="O558" i="3"/>
  <c r="O559" i="3"/>
  <c r="O560" i="3"/>
  <c r="O561" i="3"/>
  <c r="O562" i="3"/>
  <c r="O563" i="3"/>
  <c r="O564" i="3"/>
  <c r="O565" i="3"/>
  <c r="O566" i="3"/>
  <c r="O567" i="3"/>
  <c r="O568" i="3"/>
  <c r="O569" i="3"/>
  <c r="O570" i="3"/>
  <c r="O571" i="3"/>
  <c r="O572" i="3"/>
  <c r="O573" i="3"/>
  <c r="O574" i="3"/>
  <c r="O575" i="3"/>
  <c r="O576" i="3"/>
  <c r="O577" i="3"/>
  <c r="O578" i="3"/>
  <c r="O579" i="3"/>
  <c r="O580" i="3"/>
  <c r="O581" i="3"/>
  <c r="O582" i="3"/>
  <c r="O583" i="3"/>
  <c r="O584" i="3"/>
  <c r="O585" i="3"/>
  <c r="O586" i="3"/>
  <c r="O587" i="3"/>
  <c r="O588" i="3"/>
  <c r="O589" i="3"/>
  <c r="O590" i="3"/>
  <c r="O591" i="3"/>
  <c r="O592" i="3"/>
  <c r="O593" i="3"/>
  <c r="O594" i="3"/>
  <c r="O595" i="3"/>
  <c r="O596" i="3"/>
  <c r="O597" i="3"/>
  <c r="O598" i="3"/>
  <c r="O599" i="3"/>
  <c r="O600" i="3"/>
  <c r="O601" i="3"/>
  <c r="O602" i="3"/>
  <c r="O603" i="3"/>
  <c r="O604" i="3"/>
  <c r="O605" i="3"/>
  <c r="O606" i="3"/>
  <c r="O607" i="3"/>
  <c r="O608" i="3"/>
  <c r="O609" i="3"/>
  <c r="O610" i="3"/>
  <c r="O611" i="3"/>
  <c r="O612" i="3"/>
  <c r="O613" i="3"/>
  <c r="O614" i="3"/>
  <c r="O615" i="3"/>
  <c r="O616" i="3"/>
  <c r="O617" i="3"/>
  <c r="O618" i="3"/>
  <c r="O619" i="3"/>
  <c r="O620" i="3"/>
  <c r="O621" i="3"/>
  <c r="O622" i="3"/>
  <c r="O623" i="3"/>
  <c r="O624" i="3"/>
  <c r="O625" i="3"/>
  <c r="O626" i="3"/>
  <c r="O627" i="3"/>
  <c r="O628" i="3"/>
  <c r="O629" i="3"/>
  <c r="O630" i="3"/>
  <c r="O631" i="3"/>
  <c r="O632" i="3"/>
  <c r="O633" i="3"/>
  <c r="O634" i="3"/>
  <c r="O635" i="3"/>
  <c r="O636" i="3"/>
  <c r="O637" i="3"/>
  <c r="O638" i="3"/>
  <c r="O639" i="3"/>
  <c r="O640" i="3"/>
  <c r="O641" i="3"/>
  <c r="O642" i="3"/>
  <c r="O643" i="3"/>
  <c r="O644" i="3"/>
  <c r="O645" i="3"/>
  <c r="O646" i="3"/>
  <c r="O647" i="3"/>
  <c r="O648" i="3"/>
  <c r="O649" i="3"/>
  <c r="O650" i="3"/>
  <c r="O651" i="3"/>
  <c r="O652" i="3"/>
  <c r="O653" i="3"/>
  <c r="O654" i="3"/>
  <c r="O655" i="3"/>
  <c r="O656" i="3"/>
  <c r="O657" i="3"/>
  <c r="O658" i="3"/>
  <c r="O659" i="3"/>
  <c r="O660" i="3"/>
  <c r="O661" i="3"/>
  <c r="O662" i="3"/>
  <c r="O663" i="3"/>
  <c r="O664" i="3"/>
  <c r="O665" i="3"/>
  <c r="O666" i="3"/>
  <c r="O667" i="3"/>
  <c r="O668" i="3"/>
  <c r="O669" i="3"/>
  <c r="O670" i="3"/>
  <c r="O671" i="3"/>
  <c r="O672" i="3"/>
  <c r="O673" i="3"/>
  <c r="O674" i="3"/>
  <c r="O675" i="3"/>
  <c r="O676" i="3"/>
  <c r="O677" i="3"/>
  <c r="O678" i="3"/>
  <c r="O679" i="3"/>
  <c r="O680" i="3"/>
  <c r="O681" i="3"/>
  <c r="O682" i="3"/>
  <c r="O683" i="3"/>
  <c r="O684" i="3"/>
  <c r="O685" i="3"/>
  <c r="O686" i="3"/>
  <c r="O687" i="3"/>
  <c r="O688" i="3"/>
  <c r="O689" i="3"/>
  <c r="O690" i="3"/>
  <c r="O691" i="3"/>
  <c r="O692" i="3"/>
  <c r="O693" i="3"/>
  <c r="O694" i="3"/>
  <c r="O695" i="3"/>
  <c r="O696" i="3"/>
  <c r="O697" i="3"/>
  <c r="O698" i="3"/>
  <c r="O699" i="3"/>
  <c r="O700" i="3"/>
  <c r="O701" i="3"/>
  <c r="O702" i="3"/>
  <c r="O703" i="3"/>
  <c r="O704" i="3"/>
  <c r="O705" i="3"/>
  <c r="O706" i="3"/>
  <c r="O707" i="3"/>
  <c r="O708" i="3"/>
  <c r="O709" i="3"/>
  <c r="O710" i="3"/>
  <c r="O711" i="3"/>
  <c r="O712" i="3"/>
  <c r="O713" i="3"/>
  <c r="O714" i="3"/>
  <c r="O715" i="3"/>
  <c r="O716" i="3"/>
  <c r="O717" i="3"/>
  <c r="O718" i="3"/>
  <c r="O719" i="3"/>
  <c r="O720" i="3"/>
  <c r="O721" i="3"/>
  <c r="O722" i="3"/>
  <c r="O723" i="3"/>
  <c r="O724" i="3"/>
  <c r="O725" i="3"/>
  <c r="O726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547" i="3"/>
  <c r="N548" i="3"/>
  <c r="N549" i="3"/>
  <c r="N550" i="3"/>
  <c r="N551" i="3"/>
  <c r="N552" i="3"/>
  <c r="N553" i="3"/>
  <c r="N554" i="3"/>
  <c r="N555" i="3"/>
  <c r="N556" i="3"/>
  <c r="N557" i="3"/>
  <c r="N558" i="3"/>
  <c r="N559" i="3"/>
  <c r="N560" i="3"/>
  <c r="N561" i="3"/>
  <c r="N562" i="3"/>
  <c r="N563" i="3"/>
  <c r="N564" i="3"/>
  <c r="N565" i="3"/>
  <c r="N566" i="3"/>
  <c r="N567" i="3"/>
  <c r="N568" i="3"/>
  <c r="N569" i="3"/>
  <c r="N570" i="3"/>
  <c r="N571" i="3"/>
  <c r="N572" i="3"/>
  <c r="N573" i="3"/>
  <c r="N574" i="3"/>
  <c r="N575" i="3"/>
  <c r="N576" i="3"/>
  <c r="N577" i="3"/>
  <c r="N578" i="3"/>
  <c r="N579" i="3"/>
  <c r="N580" i="3"/>
  <c r="N581" i="3"/>
  <c r="N582" i="3"/>
  <c r="N583" i="3"/>
  <c r="N584" i="3"/>
  <c r="N585" i="3"/>
  <c r="N586" i="3"/>
  <c r="N587" i="3"/>
  <c r="N588" i="3"/>
  <c r="N589" i="3"/>
  <c r="N590" i="3"/>
  <c r="N591" i="3"/>
  <c r="N592" i="3"/>
  <c r="N593" i="3"/>
  <c r="N594" i="3"/>
  <c r="N595" i="3"/>
  <c r="N596" i="3"/>
  <c r="N597" i="3"/>
  <c r="N598" i="3"/>
  <c r="N599" i="3"/>
  <c r="N600" i="3"/>
  <c r="N601" i="3"/>
  <c r="N602" i="3"/>
  <c r="N603" i="3"/>
  <c r="N604" i="3"/>
  <c r="N605" i="3"/>
  <c r="N606" i="3"/>
  <c r="N607" i="3"/>
  <c r="N608" i="3"/>
  <c r="N609" i="3"/>
  <c r="N610" i="3"/>
  <c r="N611" i="3"/>
  <c r="N612" i="3"/>
  <c r="N613" i="3"/>
  <c r="N614" i="3"/>
  <c r="N615" i="3"/>
  <c r="N616" i="3"/>
  <c r="N617" i="3"/>
  <c r="N618" i="3"/>
  <c r="N619" i="3"/>
  <c r="N620" i="3"/>
  <c r="N621" i="3"/>
  <c r="N622" i="3"/>
  <c r="N623" i="3"/>
  <c r="N624" i="3"/>
  <c r="N625" i="3"/>
  <c r="N626" i="3"/>
  <c r="N627" i="3"/>
  <c r="N628" i="3"/>
  <c r="N629" i="3"/>
  <c r="N630" i="3"/>
  <c r="N631" i="3"/>
  <c r="N632" i="3"/>
  <c r="N633" i="3"/>
  <c r="N634" i="3"/>
  <c r="N635" i="3"/>
  <c r="N636" i="3"/>
  <c r="N637" i="3"/>
  <c r="N638" i="3"/>
  <c r="N639" i="3"/>
  <c r="N640" i="3"/>
  <c r="N641" i="3"/>
  <c r="N642" i="3"/>
  <c r="N643" i="3"/>
  <c r="N644" i="3"/>
  <c r="N645" i="3"/>
  <c r="N646" i="3"/>
  <c r="N647" i="3"/>
  <c r="N648" i="3"/>
  <c r="N649" i="3"/>
  <c r="N650" i="3"/>
  <c r="N651" i="3"/>
  <c r="N652" i="3"/>
  <c r="N653" i="3"/>
  <c r="N654" i="3"/>
  <c r="N655" i="3"/>
  <c r="N656" i="3"/>
  <c r="N657" i="3"/>
  <c r="N658" i="3"/>
  <c r="N659" i="3"/>
  <c r="N660" i="3"/>
  <c r="N661" i="3"/>
  <c r="N662" i="3"/>
  <c r="N663" i="3"/>
  <c r="N664" i="3"/>
  <c r="N665" i="3"/>
  <c r="N666" i="3"/>
  <c r="N667" i="3"/>
  <c r="N668" i="3"/>
  <c r="N669" i="3"/>
  <c r="N670" i="3"/>
  <c r="N671" i="3"/>
  <c r="N672" i="3"/>
  <c r="N673" i="3"/>
  <c r="N674" i="3"/>
  <c r="N675" i="3"/>
  <c r="N676" i="3"/>
  <c r="N677" i="3"/>
  <c r="N678" i="3"/>
  <c r="N679" i="3"/>
  <c r="N680" i="3"/>
  <c r="N681" i="3"/>
  <c r="N682" i="3"/>
  <c r="N683" i="3"/>
  <c r="N684" i="3"/>
  <c r="N685" i="3"/>
  <c r="N686" i="3"/>
  <c r="N687" i="3"/>
  <c r="N688" i="3"/>
  <c r="N689" i="3"/>
  <c r="N690" i="3"/>
  <c r="N691" i="3"/>
  <c r="N692" i="3"/>
  <c r="N693" i="3"/>
  <c r="N694" i="3"/>
  <c r="N695" i="3"/>
  <c r="N696" i="3"/>
  <c r="N697" i="3"/>
  <c r="N698" i="3"/>
  <c r="N699" i="3"/>
  <c r="N700" i="3"/>
  <c r="N701" i="3"/>
  <c r="N702" i="3"/>
  <c r="N703" i="3"/>
  <c r="N704" i="3"/>
  <c r="N705" i="3"/>
  <c r="N706" i="3"/>
  <c r="N707" i="3"/>
  <c r="N708" i="3"/>
  <c r="N709" i="3"/>
  <c r="N710" i="3"/>
  <c r="N711" i="3"/>
  <c r="N712" i="3"/>
  <c r="N713" i="3"/>
  <c r="N714" i="3"/>
  <c r="N715" i="3"/>
  <c r="N716" i="3"/>
  <c r="N717" i="3"/>
  <c r="N718" i="3"/>
  <c r="N719" i="3"/>
  <c r="N720" i="3"/>
  <c r="N721" i="3"/>
  <c r="N722" i="3"/>
  <c r="N723" i="3"/>
  <c r="N724" i="3"/>
  <c r="N725" i="3"/>
  <c r="N726" i="3"/>
  <c r="N7" i="3"/>
  <c r="O7" i="3"/>
  <c r="H22" i="2"/>
  <c r="H24" i="2" s="1"/>
  <c r="H20" i="2"/>
  <c r="V8" i="3" l="1"/>
  <c r="V16" i="3"/>
  <c r="V20" i="3"/>
  <c r="V24" i="3"/>
  <c r="V28" i="3"/>
  <c r="V32" i="3"/>
  <c r="V36" i="3"/>
  <c r="V40" i="3"/>
  <c r="V44" i="3"/>
  <c r="V48" i="3"/>
  <c r="V52" i="3"/>
  <c r="V56" i="3"/>
  <c r="V60" i="3"/>
  <c r="V64" i="3"/>
  <c r="V68" i="3"/>
  <c r="V72" i="3"/>
  <c r="V76" i="3"/>
  <c r="V80" i="3"/>
  <c r="V84" i="3"/>
  <c r="V88" i="3"/>
  <c r="V92" i="3"/>
  <c r="V96" i="3"/>
  <c r="V100" i="3"/>
  <c r="V104" i="3"/>
  <c r="V108" i="3"/>
  <c r="V112" i="3"/>
  <c r="V116" i="3"/>
  <c r="V120" i="3"/>
  <c r="V124" i="3"/>
  <c r="V128" i="3"/>
  <c r="V132" i="3"/>
  <c r="V136" i="3"/>
  <c r="V140" i="3"/>
  <c r="V144" i="3"/>
  <c r="V148" i="3"/>
  <c r="V152" i="3"/>
  <c r="V156" i="3"/>
  <c r="V160" i="3"/>
  <c r="V164" i="3"/>
  <c r="V168" i="3"/>
  <c r="V172" i="3"/>
  <c r="V176" i="3"/>
  <c r="V180" i="3"/>
  <c r="V184" i="3"/>
  <c r="V188" i="3"/>
  <c r="V192" i="3"/>
  <c r="V196" i="3"/>
  <c r="V200" i="3"/>
  <c r="V204" i="3"/>
  <c r="V208" i="3"/>
  <c r="V212" i="3"/>
  <c r="V216" i="3"/>
  <c r="V220" i="3"/>
  <c r="V224" i="3"/>
  <c r="V228" i="3"/>
  <c r="V232" i="3"/>
  <c r="V236" i="3"/>
  <c r="V240" i="3"/>
  <c r="V244" i="3"/>
  <c r="V248" i="3"/>
  <c r="V252" i="3"/>
  <c r="V256" i="3"/>
  <c r="V260" i="3"/>
  <c r="V264" i="3"/>
  <c r="V268" i="3"/>
  <c r="V272" i="3"/>
  <c r="V276" i="3"/>
  <c r="V280" i="3"/>
  <c r="V284" i="3"/>
  <c r="V288" i="3"/>
  <c r="V292" i="3"/>
  <c r="V296" i="3"/>
  <c r="V300" i="3"/>
  <c r="V304" i="3"/>
  <c r="V308" i="3"/>
  <c r="V312" i="3"/>
  <c r="V316" i="3"/>
  <c r="V320" i="3"/>
  <c r="V324" i="3"/>
  <c r="V328" i="3"/>
  <c r="V332" i="3"/>
  <c r="V336" i="3"/>
  <c r="V340" i="3"/>
  <c r="V344" i="3"/>
  <c r="V9" i="3"/>
  <c r="V13" i="3"/>
  <c r="V17" i="3"/>
  <c r="V21" i="3"/>
  <c r="V25" i="3"/>
  <c r="V29" i="3"/>
  <c r="V33" i="3"/>
  <c r="V37" i="3"/>
  <c r="V41" i="3"/>
  <c r="V45" i="3"/>
  <c r="V49" i="3"/>
  <c r="V53" i="3"/>
  <c r="V57" i="3"/>
  <c r="V61" i="3"/>
  <c r="V65" i="3"/>
  <c r="V69" i="3"/>
  <c r="V73" i="3"/>
  <c r="V77" i="3"/>
  <c r="V81" i="3"/>
  <c r="V85" i="3"/>
  <c r="V89" i="3"/>
  <c r="V93" i="3"/>
  <c r="V97" i="3"/>
  <c r="V101" i="3"/>
  <c r="V105" i="3"/>
  <c r="V109" i="3"/>
  <c r="V113" i="3"/>
  <c r="V117" i="3"/>
  <c r="V121" i="3"/>
  <c r="V125" i="3"/>
  <c r="V129" i="3"/>
  <c r="V133" i="3"/>
  <c r="V137" i="3"/>
  <c r="V141" i="3"/>
  <c r="V145" i="3"/>
  <c r="V149" i="3"/>
  <c r="V153" i="3"/>
  <c r="V157" i="3"/>
  <c r="V161" i="3"/>
  <c r="V165" i="3"/>
  <c r="V169" i="3"/>
  <c r="V173" i="3"/>
  <c r="V177" i="3"/>
  <c r="V181" i="3"/>
  <c r="V185" i="3"/>
  <c r="V189" i="3"/>
  <c r="V193" i="3"/>
  <c r="V197" i="3"/>
  <c r="V201" i="3"/>
  <c r="V205" i="3"/>
  <c r="V209" i="3"/>
  <c r="V213" i="3"/>
  <c r="V217" i="3"/>
  <c r="V221" i="3"/>
  <c r="V225" i="3"/>
  <c r="V229" i="3"/>
  <c r="V233" i="3"/>
  <c r="V237" i="3"/>
  <c r="V241" i="3"/>
  <c r="V245" i="3"/>
  <c r="V249" i="3"/>
  <c r="V253" i="3"/>
  <c r="V257" i="3"/>
  <c r="V261" i="3"/>
  <c r="V265" i="3"/>
  <c r="V269" i="3"/>
  <c r="V273" i="3"/>
  <c r="V277" i="3"/>
  <c r="V281" i="3"/>
  <c r="V285" i="3"/>
  <c r="V289" i="3"/>
  <c r="V293" i="3"/>
  <c r="V297" i="3"/>
  <c r="V301" i="3"/>
  <c r="V305" i="3"/>
  <c r="V309" i="3"/>
  <c r="V313" i="3"/>
  <c r="V317" i="3"/>
  <c r="V321" i="3"/>
  <c r="V325" i="3"/>
  <c r="V329" i="3"/>
  <c r="V333" i="3"/>
  <c r="V337" i="3"/>
  <c r="V341" i="3"/>
  <c r="V345" i="3"/>
  <c r="V10" i="3"/>
  <c r="V14" i="3"/>
  <c r="V18" i="3"/>
  <c r="V22" i="3"/>
  <c r="V26" i="3"/>
  <c r="V30" i="3"/>
  <c r="V34" i="3"/>
  <c r="V38" i="3"/>
  <c r="V42" i="3"/>
  <c r="V46" i="3"/>
  <c r="V50" i="3"/>
  <c r="V54" i="3"/>
  <c r="V58" i="3"/>
  <c r="V62" i="3"/>
  <c r="V66" i="3"/>
  <c r="V70" i="3"/>
  <c r="V74" i="3"/>
  <c r="V78" i="3"/>
  <c r="V82" i="3"/>
  <c r="V86" i="3"/>
  <c r="V90" i="3"/>
  <c r="V94" i="3"/>
  <c r="V98" i="3"/>
  <c r="V102" i="3"/>
  <c r="V106" i="3"/>
  <c r="V110" i="3"/>
  <c r="V114" i="3"/>
  <c r="V118" i="3"/>
  <c r="V122" i="3"/>
  <c r="V126" i="3"/>
  <c r="V130" i="3"/>
  <c r="V134" i="3"/>
  <c r="V138" i="3"/>
  <c r="V142" i="3"/>
  <c r="V146" i="3"/>
  <c r="V150" i="3"/>
  <c r="V154" i="3"/>
  <c r="V158" i="3"/>
  <c r="V162" i="3"/>
  <c r="V166" i="3"/>
  <c r="V170" i="3"/>
  <c r="V174" i="3"/>
  <c r="V178" i="3"/>
  <c r="V182" i="3"/>
  <c r="V186" i="3"/>
  <c r="V190" i="3"/>
  <c r="V194" i="3"/>
  <c r="V198" i="3"/>
  <c r="V202" i="3"/>
  <c r="V206" i="3"/>
  <c r="V210" i="3"/>
  <c r="V214" i="3"/>
  <c r="V218" i="3"/>
  <c r="V222" i="3"/>
  <c r="V226" i="3"/>
  <c r="V230" i="3"/>
  <c r="V234" i="3"/>
  <c r="V238" i="3"/>
  <c r="V242" i="3"/>
  <c r="V246" i="3"/>
  <c r="V250" i="3"/>
  <c r="V254" i="3"/>
  <c r="V258" i="3"/>
  <c r="V262" i="3"/>
  <c r="V266" i="3"/>
  <c r="V270" i="3"/>
  <c r="V274" i="3"/>
  <c r="V278" i="3"/>
  <c r="V282" i="3"/>
  <c r="V286" i="3"/>
  <c r="V290" i="3"/>
  <c r="V294" i="3"/>
  <c r="V11" i="3"/>
  <c r="V15" i="3"/>
  <c r="V31" i="3"/>
  <c r="V47" i="3"/>
  <c r="V63" i="3"/>
  <c r="V79" i="3"/>
  <c r="V95" i="3"/>
  <c r="V111" i="3"/>
  <c r="V127" i="3"/>
  <c r="V143" i="3"/>
  <c r="V159" i="3"/>
  <c r="V175" i="3"/>
  <c r="V191" i="3"/>
  <c r="V207" i="3"/>
  <c r="V223" i="3"/>
  <c r="V239" i="3"/>
  <c r="V255" i="3"/>
  <c r="V271" i="3"/>
  <c r="V287" i="3"/>
  <c r="V299" i="3"/>
  <c r="V307" i="3"/>
  <c r="V315" i="3"/>
  <c r="V323" i="3"/>
  <c r="V331" i="3"/>
  <c r="V339" i="3"/>
  <c r="V347" i="3"/>
  <c r="V351" i="3"/>
  <c r="V355" i="3"/>
  <c r="V359" i="3"/>
  <c r="V363" i="3"/>
  <c r="V367" i="3"/>
  <c r="V371" i="3"/>
  <c r="V375" i="3"/>
  <c r="V379" i="3"/>
  <c r="V383" i="3"/>
  <c r="V387" i="3"/>
  <c r="V391" i="3"/>
  <c r="V395" i="3"/>
  <c r="V399" i="3"/>
  <c r="V403" i="3"/>
  <c r="V407" i="3"/>
  <c r="V411" i="3"/>
  <c r="V415" i="3"/>
  <c r="V419" i="3"/>
  <c r="V423" i="3"/>
  <c r="V427" i="3"/>
  <c r="V431" i="3"/>
  <c r="V435" i="3"/>
  <c r="V439" i="3"/>
  <c r="V443" i="3"/>
  <c r="V447" i="3"/>
  <c r="V451" i="3"/>
  <c r="V455" i="3"/>
  <c r="V459" i="3"/>
  <c r="V463" i="3"/>
  <c r="V467" i="3"/>
  <c r="V471" i="3"/>
  <c r="V475" i="3"/>
  <c r="V479" i="3"/>
  <c r="V483" i="3"/>
  <c r="V487" i="3"/>
  <c r="V491" i="3"/>
  <c r="V495" i="3"/>
  <c r="V499" i="3"/>
  <c r="V503" i="3"/>
  <c r="V507" i="3"/>
  <c r="V511" i="3"/>
  <c r="V515" i="3"/>
  <c r="V519" i="3"/>
  <c r="V523" i="3"/>
  <c r="V527" i="3"/>
  <c r="V531" i="3"/>
  <c r="V535" i="3"/>
  <c r="V539" i="3"/>
  <c r="V543" i="3"/>
  <c r="V547" i="3"/>
  <c r="V551" i="3"/>
  <c r="V19" i="3"/>
  <c r="V35" i="3"/>
  <c r="V51" i="3"/>
  <c r="V67" i="3"/>
  <c r="V83" i="3"/>
  <c r="V99" i="3"/>
  <c r="V115" i="3"/>
  <c r="V131" i="3"/>
  <c r="V147" i="3"/>
  <c r="V163" i="3"/>
  <c r="V179" i="3"/>
  <c r="V195" i="3"/>
  <c r="V211" i="3"/>
  <c r="V227" i="3"/>
  <c r="V243" i="3"/>
  <c r="V259" i="3"/>
  <c r="V275" i="3"/>
  <c r="V291" i="3"/>
  <c r="V302" i="3"/>
  <c r="V310" i="3"/>
  <c r="V318" i="3"/>
  <c r="V326" i="3"/>
  <c r="V334" i="3"/>
  <c r="V342" i="3"/>
  <c r="V348" i="3"/>
  <c r="V352" i="3"/>
  <c r="V356" i="3"/>
  <c r="V360" i="3"/>
  <c r="V364" i="3"/>
  <c r="V368" i="3"/>
  <c r="V372" i="3"/>
  <c r="V376" i="3"/>
  <c r="V380" i="3"/>
  <c r="V384" i="3"/>
  <c r="V388" i="3"/>
  <c r="V392" i="3"/>
  <c r="V396" i="3"/>
  <c r="V400" i="3"/>
  <c r="V404" i="3"/>
  <c r="V408" i="3"/>
  <c r="V412" i="3"/>
  <c r="V416" i="3"/>
  <c r="V420" i="3"/>
  <c r="V424" i="3"/>
  <c r="V428" i="3"/>
  <c r="V432" i="3"/>
  <c r="V436" i="3"/>
  <c r="V440" i="3"/>
  <c r="V444" i="3"/>
  <c r="V448" i="3"/>
  <c r="V452" i="3"/>
  <c r="V456" i="3"/>
  <c r="V460" i="3"/>
  <c r="V464" i="3"/>
  <c r="V468" i="3"/>
  <c r="V472" i="3"/>
  <c r="V476" i="3"/>
  <c r="V480" i="3"/>
  <c r="V484" i="3"/>
  <c r="V488" i="3"/>
  <c r="V492" i="3"/>
  <c r="V496" i="3"/>
  <c r="V500" i="3"/>
  <c r="V504" i="3"/>
  <c r="V508" i="3"/>
  <c r="V512" i="3"/>
  <c r="V516" i="3"/>
  <c r="V520" i="3"/>
  <c r="V524" i="3"/>
  <c r="V528" i="3"/>
  <c r="V532" i="3"/>
  <c r="V536" i="3"/>
  <c r="V540" i="3"/>
  <c r="V544" i="3"/>
  <c r="V548" i="3"/>
  <c r="V552" i="3"/>
  <c r="V556" i="3"/>
  <c r="V560" i="3"/>
  <c r="V564" i="3"/>
  <c r="V568" i="3"/>
  <c r="V572" i="3"/>
  <c r="V576" i="3"/>
  <c r="V580" i="3"/>
  <c r="V584" i="3"/>
  <c r="V588" i="3"/>
  <c r="V23" i="3"/>
  <c r="V39" i="3"/>
  <c r="V55" i="3"/>
  <c r="V71" i="3"/>
  <c r="V87" i="3"/>
  <c r="V103" i="3"/>
  <c r="V119" i="3"/>
  <c r="V135" i="3"/>
  <c r="V151" i="3"/>
  <c r="V167" i="3"/>
  <c r="V183" i="3"/>
  <c r="V199" i="3"/>
  <c r="V215" i="3"/>
  <c r="V231" i="3"/>
  <c r="V247" i="3"/>
  <c r="V263" i="3"/>
  <c r="V279" i="3"/>
  <c r="V295" i="3"/>
  <c r="V303" i="3"/>
  <c r="V311" i="3"/>
  <c r="V319" i="3"/>
  <c r="V327" i="3"/>
  <c r="V335" i="3"/>
  <c r="V343" i="3"/>
  <c r="V349" i="3"/>
  <c r="V353" i="3"/>
  <c r="V357" i="3"/>
  <c r="V361" i="3"/>
  <c r="V365" i="3"/>
  <c r="V369" i="3"/>
  <c r="V373" i="3"/>
  <c r="V377" i="3"/>
  <c r="V381" i="3"/>
  <c r="V385" i="3"/>
  <c r="V389" i="3"/>
  <c r="V393" i="3"/>
  <c r="V397" i="3"/>
  <c r="V401" i="3"/>
  <c r="V405" i="3"/>
  <c r="V409" i="3"/>
  <c r="V413" i="3"/>
  <c r="V417" i="3"/>
  <c r="V421" i="3"/>
  <c r="V425" i="3"/>
  <c r="V429" i="3"/>
  <c r="V433" i="3"/>
  <c r="V437" i="3"/>
  <c r="V441" i="3"/>
  <c r="V445" i="3"/>
  <c r="V449" i="3"/>
  <c r="V453" i="3"/>
  <c r="V457" i="3"/>
  <c r="V461" i="3"/>
  <c r="V465" i="3"/>
  <c r="V469" i="3"/>
  <c r="V473" i="3"/>
  <c r="V477" i="3"/>
  <c r="V481" i="3"/>
  <c r="V485" i="3"/>
  <c r="V489" i="3"/>
  <c r="V493" i="3"/>
  <c r="V497" i="3"/>
  <c r="V501" i="3"/>
  <c r="V505" i="3"/>
  <c r="V509" i="3"/>
  <c r="V513" i="3"/>
  <c r="V517" i="3"/>
  <c r="V521" i="3"/>
  <c r="V525" i="3"/>
  <c r="V529" i="3"/>
  <c r="V533" i="3"/>
  <c r="V537" i="3"/>
  <c r="V541" i="3"/>
  <c r="V545" i="3"/>
  <c r="V549" i="3"/>
  <c r="V553" i="3"/>
  <c r="V557" i="3"/>
  <c r="V561" i="3"/>
  <c r="V565" i="3"/>
  <c r="V569" i="3"/>
  <c r="V573" i="3"/>
  <c r="V577" i="3"/>
  <c r="V581" i="3"/>
  <c r="V585" i="3"/>
  <c r="V589" i="3"/>
  <c r="V27" i="3"/>
  <c r="V91" i="3"/>
  <c r="V155" i="3"/>
  <c r="V219" i="3"/>
  <c r="V283" i="3"/>
  <c r="V322" i="3"/>
  <c r="V350" i="3"/>
  <c r="V366" i="3"/>
  <c r="V382" i="3"/>
  <c r="V398" i="3"/>
  <c r="V414" i="3"/>
  <c r="V430" i="3"/>
  <c r="V446" i="3"/>
  <c r="V462" i="3"/>
  <c r="V478" i="3"/>
  <c r="V494" i="3"/>
  <c r="V510" i="3"/>
  <c r="V526" i="3"/>
  <c r="V542" i="3"/>
  <c r="V555" i="3"/>
  <c r="V563" i="3"/>
  <c r="V571" i="3"/>
  <c r="V579" i="3"/>
  <c r="V587" i="3"/>
  <c r="V593" i="3"/>
  <c r="V597" i="3"/>
  <c r="V601" i="3"/>
  <c r="V605" i="3"/>
  <c r="V609" i="3"/>
  <c r="V613" i="3"/>
  <c r="V617" i="3"/>
  <c r="V621" i="3"/>
  <c r="V625" i="3"/>
  <c r="V629" i="3"/>
  <c r="V633" i="3"/>
  <c r="V637" i="3"/>
  <c r="V641" i="3"/>
  <c r="V645" i="3"/>
  <c r="V649" i="3"/>
  <c r="V653" i="3"/>
  <c r="V657" i="3"/>
  <c r="V661" i="3"/>
  <c r="V665" i="3"/>
  <c r="V669" i="3"/>
  <c r="V673" i="3"/>
  <c r="V677" i="3"/>
  <c r="V681" i="3"/>
  <c r="V685" i="3"/>
  <c r="V689" i="3"/>
  <c r="V693" i="3"/>
  <c r="V697" i="3"/>
  <c r="V701" i="3"/>
  <c r="V705" i="3"/>
  <c r="V709" i="3"/>
  <c r="V713" i="3"/>
  <c r="V717" i="3"/>
  <c r="V721" i="3"/>
  <c r="V725" i="3"/>
  <c r="V43" i="3"/>
  <c r="V107" i="3"/>
  <c r="V171" i="3"/>
  <c r="V235" i="3"/>
  <c r="V298" i="3"/>
  <c r="V330" i="3"/>
  <c r="V354" i="3"/>
  <c r="V370" i="3"/>
  <c r="V386" i="3"/>
  <c r="V402" i="3"/>
  <c r="V418" i="3"/>
  <c r="V434" i="3"/>
  <c r="V450" i="3"/>
  <c r="V466" i="3"/>
  <c r="V482" i="3"/>
  <c r="V498" i="3"/>
  <c r="V514" i="3"/>
  <c r="V530" i="3"/>
  <c r="V546" i="3"/>
  <c r="V558" i="3"/>
  <c r="V566" i="3"/>
  <c r="V574" i="3"/>
  <c r="V582" i="3"/>
  <c r="V590" i="3"/>
  <c r="V594" i="3"/>
  <c r="V598" i="3"/>
  <c r="V602" i="3"/>
  <c r="V606" i="3"/>
  <c r="V610" i="3"/>
  <c r="V614" i="3"/>
  <c r="V618" i="3"/>
  <c r="V622" i="3"/>
  <c r="V626" i="3"/>
  <c r="V630" i="3"/>
  <c r="V634" i="3"/>
  <c r="V638" i="3"/>
  <c r="V642" i="3"/>
  <c r="V646" i="3"/>
  <c r="V650" i="3"/>
  <c r="V654" i="3"/>
  <c r="V658" i="3"/>
  <c r="V662" i="3"/>
  <c r="V666" i="3"/>
  <c r="V670" i="3"/>
  <c r="V674" i="3"/>
  <c r="V678" i="3"/>
  <c r="V682" i="3"/>
  <c r="V686" i="3"/>
  <c r="V690" i="3"/>
  <c r="V694" i="3"/>
  <c r="V698" i="3"/>
  <c r="V702" i="3"/>
  <c r="V706" i="3"/>
  <c r="V710" i="3"/>
  <c r="V714" i="3"/>
  <c r="V718" i="3"/>
  <c r="V722" i="3"/>
  <c r="V726" i="3"/>
  <c r="V59" i="3"/>
  <c r="V123" i="3"/>
  <c r="V187" i="3"/>
  <c r="V251" i="3"/>
  <c r="V306" i="3"/>
  <c r="V338" i="3"/>
  <c r="V358" i="3"/>
  <c r="V374" i="3"/>
  <c r="V390" i="3"/>
  <c r="V406" i="3"/>
  <c r="V422" i="3"/>
  <c r="V438" i="3"/>
  <c r="V454" i="3"/>
  <c r="V470" i="3"/>
  <c r="V486" i="3"/>
  <c r="V502" i="3"/>
  <c r="V518" i="3"/>
  <c r="V534" i="3"/>
  <c r="V550" i="3"/>
  <c r="V559" i="3"/>
  <c r="V567" i="3"/>
  <c r="V575" i="3"/>
  <c r="V583" i="3"/>
  <c r="V591" i="3"/>
  <c r="V595" i="3"/>
  <c r="V599" i="3"/>
  <c r="V603" i="3"/>
  <c r="V607" i="3"/>
  <c r="V611" i="3"/>
  <c r="V615" i="3"/>
  <c r="V619" i="3"/>
  <c r="V623" i="3"/>
  <c r="V627" i="3"/>
  <c r="V631" i="3"/>
  <c r="V635" i="3"/>
  <c r="V639" i="3"/>
  <c r="V643" i="3"/>
  <c r="V647" i="3"/>
  <c r="V651" i="3"/>
  <c r="V655" i="3"/>
  <c r="V659" i="3"/>
  <c r="V663" i="3"/>
  <c r="V667" i="3"/>
  <c r="V671" i="3"/>
  <c r="V675" i="3"/>
  <c r="V679" i="3"/>
  <c r="V683" i="3"/>
  <c r="V687" i="3"/>
  <c r="V691" i="3"/>
  <c r="V695" i="3"/>
  <c r="V699" i="3"/>
  <c r="V703" i="3"/>
  <c r="V707" i="3"/>
  <c r="V711" i="3"/>
  <c r="V715" i="3"/>
  <c r="V719" i="3"/>
  <c r="V723" i="3"/>
  <c r="V7" i="3"/>
  <c r="V75" i="3"/>
  <c r="V314" i="3"/>
  <c r="V394" i="3"/>
  <c r="V458" i="3"/>
  <c r="V522" i="3"/>
  <c r="V570" i="3"/>
  <c r="V596" i="3"/>
  <c r="V612" i="3"/>
  <c r="V628" i="3"/>
  <c r="V644" i="3"/>
  <c r="V660" i="3"/>
  <c r="V676" i="3"/>
  <c r="V692" i="3"/>
  <c r="V708" i="3"/>
  <c r="V724" i="3"/>
  <c r="V139" i="3"/>
  <c r="V346" i="3"/>
  <c r="V410" i="3"/>
  <c r="V474" i="3"/>
  <c r="V538" i="3"/>
  <c r="V578" i="3"/>
  <c r="V600" i="3"/>
  <c r="V616" i="3"/>
  <c r="V632" i="3"/>
  <c r="V648" i="3"/>
  <c r="V664" i="3"/>
  <c r="V680" i="3"/>
  <c r="V696" i="3"/>
  <c r="V712" i="3"/>
  <c r="V378" i="3"/>
  <c r="V442" i="3"/>
  <c r="V562" i="3"/>
  <c r="V608" i="3"/>
  <c r="V640" i="3"/>
  <c r="V672" i="3"/>
  <c r="V704" i="3"/>
  <c r="V203" i="3"/>
  <c r="V362" i="3"/>
  <c r="V426" i="3"/>
  <c r="V490" i="3"/>
  <c r="V554" i="3"/>
  <c r="V586" i="3"/>
  <c r="V604" i="3"/>
  <c r="V620" i="3"/>
  <c r="V636" i="3"/>
  <c r="V652" i="3"/>
  <c r="V668" i="3"/>
  <c r="V684" i="3"/>
  <c r="V700" i="3"/>
  <c r="V716" i="3"/>
  <c r="V267" i="3"/>
  <c r="V506" i="3"/>
  <c r="V592" i="3"/>
  <c r="V624" i="3"/>
  <c r="V656" i="3"/>
  <c r="V688" i="3"/>
  <c r="V720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5" i="3"/>
  <c r="S76" i="3"/>
  <c r="S77" i="3"/>
  <c r="S78" i="3"/>
  <c r="S79" i="3"/>
  <c r="S80" i="3"/>
  <c r="S81" i="3"/>
  <c r="S82" i="3"/>
  <c r="S83" i="3"/>
  <c r="S84" i="3"/>
  <c r="S85" i="3"/>
  <c r="S86" i="3"/>
  <c r="S87" i="3"/>
  <c r="S88" i="3"/>
  <c r="S89" i="3"/>
  <c r="S90" i="3"/>
  <c r="S91" i="3"/>
  <c r="S92" i="3"/>
  <c r="S93" i="3"/>
  <c r="S94" i="3"/>
  <c r="S95" i="3"/>
  <c r="S96" i="3"/>
  <c r="S97" i="3"/>
  <c r="S98" i="3"/>
  <c r="S99" i="3"/>
  <c r="S100" i="3"/>
  <c r="S101" i="3"/>
  <c r="S102" i="3"/>
  <c r="S103" i="3"/>
  <c r="S104" i="3"/>
  <c r="S105" i="3"/>
  <c r="S106" i="3"/>
  <c r="S107" i="3"/>
  <c r="S108" i="3"/>
  <c r="S109" i="3"/>
  <c r="S110" i="3"/>
  <c r="S111" i="3"/>
  <c r="S112" i="3"/>
  <c r="S113" i="3"/>
  <c r="S114" i="3"/>
  <c r="S115" i="3"/>
  <c r="S116" i="3"/>
  <c r="S117" i="3"/>
  <c r="S118" i="3"/>
  <c r="S119" i="3"/>
  <c r="S120" i="3"/>
  <c r="S121" i="3"/>
  <c r="S122" i="3"/>
  <c r="S123" i="3"/>
  <c r="S124" i="3"/>
  <c r="S125" i="3"/>
  <c r="S126" i="3"/>
  <c r="S127" i="3"/>
  <c r="S128" i="3"/>
  <c r="S129" i="3"/>
  <c r="S130" i="3"/>
  <c r="S131" i="3"/>
  <c r="S132" i="3"/>
  <c r="S133" i="3"/>
  <c r="S134" i="3"/>
  <c r="S135" i="3"/>
  <c r="S136" i="3"/>
  <c r="S137" i="3"/>
  <c r="S138" i="3"/>
  <c r="S139" i="3"/>
  <c r="S140" i="3"/>
  <c r="S141" i="3"/>
  <c r="S142" i="3"/>
  <c r="S143" i="3"/>
  <c r="S144" i="3"/>
  <c r="S145" i="3"/>
  <c r="S146" i="3"/>
  <c r="S147" i="3"/>
  <c r="S148" i="3"/>
  <c r="S149" i="3"/>
  <c r="S150" i="3"/>
  <c r="S151" i="3"/>
  <c r="S152" i="3"/>
  <c r="S153" i="3"/>
  <c r="S154" i="3"/>
  <c r="S155" i="3"/>
  <c r="S156" i="3"/>
  <c r="S157" i="3"/>
  <c r="S158" i="3"/>
  <c r="S159" i="3"/>
  <c r="S160" i="3"/>
  <c r="S161" i="3"/>
  <c r="S162" i="3"/>
  <c r="S163" i="3"/>
  <c r="S164" i="3"/>
  <c r="S165" i="3"/>
  <c r="S166" i="3"/>
  <c r="S167" i="3"/>
  <c r="S168" i="3"/>
  <c r="S169" i="3"/>
  <c r="S170" i="3"/>
  <c r="S171" i="3"/>
  <c r="S172" i="3"/>
  <c r="S173" i="3"/>
  <c r="S174" i="3"/>
  <c r="S175" i="3"/>
  <c r="S176" i="3"/>
  <c r="S177" i="3"/>
  <c r="S178" i="3"/>
  <c r="S179" i="3"/>
  <c r="S180" i="3"/>
  <c r="S181" i="3"/>
  <c r="S182" i="3"/>
  <c r="S183" i="3"/>
  <c r="S184" i="3"/>
  <c r="S185" i="3"/>
  <c r="S186" i="3"/>
  <c r="S187" i="3"/>
  <c r="S188" i="3"/>
  <c r="S189" i="3"/>
  <c r="S190" i="3"/>
  <c r="S191" i="3"/>
  <c r="S192" i="3"/>
  <c r="S193" i="3"/>
  <c r="S194" i="3"/>
  <c r="S195" i="3"/>
  <c r="S196" i="3"/>
  <c r="S197" i="3"/>
  <c r="S198" i="3"/>
  <c r="S199" i="3"/>
  <c r="S200" i="3"/>
  <c r="S201" i="3"/>
  <c r="S202" i="3"/>
  <c r="S203" i="3"/>
  <c r="S204" i="3"/>
  <c r="S205" i="3"/>
  <c r="S206" i="3"/>
  <c r="S207" i="3"/>
  <c r="S208" i="3"/>
  <c r="S209" i="3"/>
  <c r="S210" i="3"/>
  <c r="S211" i="3"/>
  <c r="S212" i="3"/>
  <c r="S213" i="3"/>
  <c r="S214" i="3"/>
  <c r="S215" i="3"/>
  <c r="S216" i="3"/>
  <c r="S217" i="3"/>
  <c r="S218" i="3"/>
  <c r="S219" i="3"/>
  <c r="S220" i="3"/>
  <c r="S221" i="3"/>
  <c r="S222" i="3"/>
  <c r="S223" i="3"/>
  <c r="S224" i="3"/>
  <c r="S225" i="3"/>
  <c r="S226" i="3"/>
  <c r="S227" i="3"/>
  <c r="S228" i="3"/>
  <c r="S229" i="3"/>
  <c r="S230" i="3"/>
  <c r="S231" i="3"/>
  <c r="S232" i="3"/>
  <c r="S233" i="3"/>
  <c r="S234" i="3"/>
  <c r="S235" i="3"/>
  <c r="S236" i="3"/>
  <c r="S237" i="3"/>
  <c r="S238" i="3"/>
  <c r="S239" i="3"/>
  <c r="S240" i="3"/>
  <c r="S241" i="3"/>
  <c r="S242" i="3"/>
  <c r="S243" i="3"/>
  <c r="S244" i="3"/>
  <c r="S245" i="3"/>
  <c r="S246" i="3"/>
  <c r="S247" i="3"/>
  <c r="S248" i="3"/>
  <c r="S249" i="3"/>
  <c r="S250" i="3"/>
  <c r="S251" i="3"/>
  <c r="S252" i="3"/>
  <c r="S253" i="3"/>
  <c r="S254" i="3"/>
  <c r="S255" i="3"/>
  <c r="S256" i="3"/>
  <c r="S257" i="3"/>
  <c r="S258" i="3"/>
  <c r="S259" i="3"/>
  <c r="S260" i="3"/>
  <c r="S261" i="3"/>
  <c r="S262" i="3"/>
  <c r="S263" i="3"/>
  <c r="S264" i="3"/>
  <c r="S265" i="3"/>
  <c r="S266" i="3"/>
  <c r="S267" i="3"/>
  <c r="S268" i="3"/>
  <c r="S269" i="3"/>
  <c r="S270" i="3"/>
  <c r="S271" i="3"/>
  <c r="S272" i="3"/>
  <c r="S273" i="3"/>
  <c r="S274" i="3"/>
  <c r="S275" i="3"/>
  <c r="S276" i="3"/>
  <c r="S277" i="3"/>
  <c r="S278" i="3"/>
  <c r="S279" i="3"/>
  <c r="S280" i="3"/>
  <c r="S281" i="3"/>
  <c r="S282" i="3"/>
  <c r="S283" i="3"/>
  <c r="S284" i="3"/>
  <c r="S285" i="3"/>
  <c r="S286" i="3"/>
  <c r="S287" i="3"/>
  <c r="S288" i="3"/>
  <c r="S289" i="3"/>
  <c r="S290" i="3"/>
  <c r="S291" i="3"/>
  <c r="S292" i="3"/>
  <c r="S293" i="3"/>
  <c r="S294" i="3"/>
  <c r="S295" i="3"/>
  <c r="S296" i="3"/>
  <c r="S297" i="3"/>
  <c r="S298" i="3"/>
  <c r="S299" i="3"/>
  <c r="S300" i="3"/>
  <c r="S301" i="3"/>
  <c r="S302" i="3"/>
  <c r="S303" i="3"/>
  <c r="S304" i="3"/>
  <c r="S305" i="3"/>
  <c r="S306" i="3"/>
  <c r="S307" i="3"/>
  <c r="S308" i="3"/>
  <c r="S309" i="3"/>
  <c r="S310" i="3"/>
  <c r="S311" i="3"/>
  <c r="S312" i="3"/>
  <c r="S313" i="3"/>
  <c r="S314" i="3"/>
  <c r="S315" i="3"/>
  <c r="S316" i="3"/>
  <c r="S317" i="3"/>
  <c r="S318" i="3"/>
  <c r="S319" i="3"/>
  <c r="S320" i="3"/>
  <c r="S321" i="3"/>
  <c r="S322" i="3"/>
  <c r="S323" i="3"/>
  <c r="S324" i="3"/>
  <c r="S325" i="3"/>
  <c r="S326" i="3"/>
  <c r="S327" i="3"/>
  <c r="S328" i="3"/>
  <c r="S329" i="3"/>
  <c r="S330" i="3"/>
  <c r="S331" i="3"/>
  <c r="S332" i="3"/>
  <c r="S333" i="3"/>
  <c r="S334" i="3"/>
  <c r="S335" i="3"/>
  <c r="S336" i="3"/>
  <c r="S337" i="3"/>
  <c r="S338" i="3"/>
  <c r="S339" i="3"/>
  <c r="S340" i="3"/>
  <c r="S341" i="3"/>
  <c r="S342" i="3"/>
  <c r="S343" i="3"/>
  <c r="S344" i="3"/>
  <c r="S345" i="3"/>
  <c r="S346" i="3"/>
  <c r="S347" i="3"/>
  <c r="S348" i="3"/>
  <c r="S349" i="3"/>
  <c r="S350" i="3"/>
  <c r="S351" i="3"/>
  <c r="S352" i="3"/>
  <c r="S353" i="3"/>
  <c r="S354" i="3"/>
  <c r="S355" i="3"/>
  <c r="S356" i="3"/>
  <c r="S357" i="3"/>
  <c r="S358" i="3"/>
  <c r="S359" i="3"/>
  <c r="S360" i="3"/>
  <c r="S361" i="3"/>
  <c r="S362" i="3"/>
  <c r="S363" i="3"/>
  <c r="S364" i="3"/>
  <c r="S365" i="3"/>
  <c r="S366" i="3"/>
  <c r="S367" i="3"/>
  <c r="S368" i="3"/>
  <c r="S369" i="3"/>
  <c r="S370" i="3"/>
  <c r="S371" i="3"/>
  <c r="S372" i="3"/>
  <c r="S373" i="3"/>
  <c r="S374" i="3"/>
  <c r="S375" i="3"/>
  <c r="S376" i="3"/>
  <c r="S377" i="3"/>
  <c r="S378" i="3"/>
  <c r="S379" i="3"/>
  <c r="S380" i="3"/>
  <c r="S381" i="3"/>
  <c r="S382" i="3"/>
  <c r="S383" i="3"/>
  <c r="S384" i="3"/>
  <c r="S385" i="3"/>
  <c r="S386" i="3"/>
  <c r="S387" i="3"/>
  <c r="S388" i="3"/>
  <c r="S389" i="3"/>
  <c r="S390" i="3"/>
  <c r="S391" i="3"/>
  <c r="S392" i="3"/>
  <c r="S393" i="3"/>
  <c r="S394" i="3"/>
  <c r="S395" i="3"/>
  <c r="S396" i="3"/>
  <c r="S397" i="3"/>
  <c r="S398" i="3"/>
  <c r="S399" i="3"/>
  <c r="S400" i="3"/>
  <c r="S401" i="3"/>
  <c r="S402" i="3"/>
  <c r="S403" i="3"/>
  <c r="S404" i="3"/>
  <c r="S405" i="3"/>
  <c r="S406" i="3"/>
  <c r="S407" i="3"/>
  <c r="S408" i="3"/>
  <c r="S409" i="3"/>
  <c r="S410" i="3"/>
  <c r="S411" i="3"/>
  <c r="S412" i="3"/>
  <c r="S413" i="3"/>
  <c r="S414" i="3"/>
  <c r="S415" i="3"/>
  <c r="S416" i="3"/>
  <c r="S417" i="3"/>
  <c r="S418" i="3"/>
  <c r="S419" i="3"/>
  <c r="S420" i="3"/>
  <c r="S421" i="3"/>
  <c r="S422" i="3"/>
  <c r="S423" i="3"/>
  <c r="S424" i="3"/>
  <c r="S425" i="3"/>
  <c r="S426" i="3"/>
  <c r="S427" i="3"/>
  <c r="S428" i="3"/>
  <c r="S429" i="3"/>
  <c r="S430" i="3"/>
  <c r="S431" i="3"/>
  <c r="S432" i="3"/>
  <c r="S433" i="3"/>
  <c r="S434" i="3"/>
  <c r="S435" i="3"/>
  <c r="S436" i="3"/>
  <c r="S437" i="3"/>
  <c r="S438" i="3"/>
  <c r="S439" i="3"/>
  <c r="S440" i="3"/>
  <c r="S441" i="3"/>
  <c r="S442" i="3"/>
  <c r="S443" i="3"/>
  <c r="S444" i="3"/>
  <c r="S445" i="3"/>
  <c r="S446" i="3"/>
  <c r="S447" i="3"/>
  <c r="S448" i="3"/>
  <c r="S449" i="3"/>
  <c r="S450" i="3"/>
  <c r="S451" i="3"/>
  <c r="S452" i="3"/>
  <c r="S453" i="3"/>
  <c r="S454" i="3"/>
  <c r="S455" i="3"/>
  <c r="S456" i="3"/>
  <c r="S457" i="3"/>
  <c r="S458" i="3"/>
  <c r="S459" i="3"/>
  <c r="S460" i="3"/>
  <c r="S461" i="3"/>
  <c r="S462" i="3"/>
  <c r="S463" i="3"/>
  <c r="S464" i="3"/>
  <c r="S465" i="3"/>
  <c r="S466" i="3"/>
  <c r="S467" i="3"/>
  <c r="S468" i="3"/>
  <c r="S469" i="3"/>
  <c r="S470" i="3"/>
  <c r="S471" i="3"/>
  <c r="S472" i="3"/>
  <c r="S473" i="3"/>
  <c r="S474" i="3"/>
  <c r="S475" i="3"/>
  <c r="S476" i="3"/>
  <c r="S477" i="3"/>
  <c r="S478" i="3"/>
  <c r="S479" i="3"/>
  <c r="S480" i="3"/>
  <c r="S481" i="3"/>
  <c r="S482" i="3"/>
  <c r="S483" i="3"/>
  <c r="S484" i="3"/>
  <c r="S485" i="3"/>
  <c r="S486" i="3"/>
  <c r="S487" i="3"/>
  <c r="S488" i="3"/>
  <c r="S489" i="3"/>
  <c r="S490" i="3"/>
  <c r="S491" i="3"/>
  <c r="S492" i="3"/>
  <c r="S493" i="3"/>
  <c r="S494" i="3"/>
  <c r="S495" i="3"/>
  <c r="S496" i="3"/>
  <c r="S497" i="3"/>
  <c r="S498" i="3"/>
  <c r="S499" i="3"/>
  <c r="S500" i="3"/>
  <c r="S501" i="3"/>
  <c r="S502" i="3"/>
  <c r="S503" i="3"/>
  <c r="S504" i="3"/>
  <c r="S505" i="3"/>
  <c r="S506" i="3"/>
  <c r="S507" i="3"/>
  <c r="S508" i="3"/>
  <c r="S509" i="3"/>
  <c r="S510" i="3"/>
  <c r="S511" i="3"/>
  <c r="S512" i="3"/>
  <c r="S513" i="3"/>
  <c r="S514" i="3"/>
  <c r="S515" i="3"/>
  <c r="S516" i="3"/>
  <c r="S517" i="3"/>
  <c r="S518" i="3"/>
  <c r="S519" i="3"/>
  <c r="S520" i="3"/>
  <c r="S521" i="3"/>
  <c r="S522" i="3"/>
  <c r="S523" i="3"/>
  <c r="S524" i="3"/>
  <c r="S525" i="3"/>
  <c r="S526" i="3"/>
  <c r="S527" i="3"/>
  <c r="S528" i="3"/>
  <c r="S529" i="3"/>
  <c r="S530" i="3"/>
  <c r="S531" i="3"/>
  <c r="S532" i="3"/>
  <c r="S533" i="3"/>
  <c r="S534" i="3"/>
  <c r="S535" i="3"/>
  <c r="S536" i="3"/>
  <c r="S537" i="3"/>
  <c r="S538" i="3"/>
  <c r="S539" i="3"/>
  <c r="S540" i="3"/>
  <c r="S541" i="3"/>
  <c r="S542" i="3"/>
  <c r="S543" i="3"/>
  <c r="S544" i="3"/>
  <c r="S545" i="3"/>
  <c r="S546" i="3"/>
  <c r="S547" i="3"/>
  <c r="S548" i="3"/>
  <c r="S549" i="3"/>
  <c r="S550" i="3"/>
  <c r="S551" i="3"/>
  <c r="S552" i="3"/>
  <c r="S553" i="3"/>
  <c r="S554" i="3"/>
  <c r="S555" i="3"/>
  <c r="S556" i="3"/>
  <c r="S557" i="3"/>
  <c r="S558" i="3"/>
  <c r="S559" i="3"/>
  <c r="S560" i="3"/>
  <c r="S561" i="3"/>
  <c r="S562" i="3"/>
  <c r="S563" i="3"/>
  <c r="S564" i="3"/>
  <c r="S565" i="3"/>
  <c r="S566" i="3"/>
  <c r="S567" i="3"/>
  <c r="S568" i="3"/>
  <c r="S569" i="3"/>
  <c r="S570" i="3"/>
  <c r="S571" i="3"/>
  <c r="S572" i="3"/>
  <c r="S573" i="3"/>
  <c r="S574" i="3"/>
  <c r="S575" i="3"/>
  <c r="S576" i="3"/>
  <c r="S577" i="3"/>
  <c r="S578" i="3"/>
  <c r="S579" i="3"/>
  <c r="S580" i="3"/>
  <c r="S581" i="3"/>
  <c r="S582" i="3"/>
  <c r="S583" i="3"/>
  <c r="S584" i="3"/>
  <c r="S585" i="3"/>
  <c r="S586" i="3"/>
  <c r="S587" i="3"/>
  <c r="S588" i="3"/>
  <c r="S589" i="3"/>
  <c r="S590" i="3"/>
  <c r="S591" i="3"/>
  <c r="S592" i="3"/>
  <c r="S593" i="3"/>
  <c r="S594" i="3"/>
  <c r="S595" i="3"/>
  <c r="S596" i="3"/>
  <c r="S597" i="3"/>
  <c r="S598" i="3"/>
  <c r="S599" i="3"/>
  <c r="S600" i="3"/>
  <c r="S601" i="3"/>
  <c r="S602" i="3"/>
  <c r="S603" i="3"/>
  <c r="S604" i="3"/>
  <c r="S605" i="3"/>
  <c r="S606" i="3"/>
  <c r="S607" i="3"/>
  <c r="S608" i="3"/>
  <c r="S609" i="3"/>
  <c r="S610" i="3"/>
  <c r="S611" i="3"/>
  <c r="S612" i="3"/>
  <c r="S613" i="3"/>
  <c r="S614" i="3"/>
  <c r="S615" i="3"/>
  <c r="S616" i="3"/>
  <c r="S617" i="3"/>
  <c r="S618" i="3"/>
  <c r="S619" i="3"/>
  <c r="S620" i="3"/>
  <c r="S621" i="3"/>
  <c r="S622" i="3"/>
  <c r="S623" i="3"/>
  <c r="S624" i="3"/>
  <c r="S625" i="3"/>
  <c r="S626" i="3"/>
  <c r="S627" i="3"/>
  <c r="S628" i="3"/>
  <c r="S629" i="3"/>
  <c r="S630" i="3"/>
  <c r="S631" i="3"/>
  <c r="S632" i="3"/>
  <c r="S633" i="3"/>
  <c r="S634" i="3"/>
  <c r="S635" i="3"/>
  <c r="S636" i="3"/>
  <c r="S637" i="3"/>
  <c r="S638" i="3"/>
  <c r="S639" i="3"/>
  <c r="S640" i="3"/>
  <c r="S641" i="3"/>
  <c r="S642" i="3"/>
  <c r="S643" i="3"/>
  <c r="S644" i="3"/>
  <c r="S645" i="3"/>
  <c r="S646" i="3"/>
  <c r="S647" i="3"/>
  <c r="S648" i="3"/>
  <c r="S649" i="3"/>
  <c r="S650" i="3"/>
  <c r="S651" i="3"/>
  <c r="S652" i="3"/>
  <c r="S653" i="3"/>
  <c r="S654" i="3"/>
  <c r="S655" i="3"/>
  <c r="S656" i="3"/>
  <c r="S657" i="3"/>
  <c r="S658" i="3"/>
  <c r="S659" i="3"/>
  <c r="S660" i="3"/>
  <c r="S661" i="3"/>
  <c r="S662" i="3"/>
  <c r="S663" i="3"/>
  <c r="S664" i="3"/>
  <c r="S665" i="3"/>
  <c r="S666" i="3"/>
  <c r="S667" i="3"/>
  <c r="S668" i="3"/>
  <c r="S669" i="3"/>
  <c r="S670" i="3"/>
  <c r="S671" i="3"/>
  <c r="S672" i="3"/>
  <c r="S673" i="3"/>
  <c r="S674" i="3"/>
  <c r="S675" i="3"/>
  <c r="S676" i="3"/>
  <c r="S677" i="3"/>
  <c r="S678" i="3"/>
  <c r="S679" i="3"/>
  <c r="S680" i="3"/>
  <c r="S681" i="3"/>
  <c r="S682" i="3"/>
  <c r="S683" i="3"/>
  <c r="S684" i="3"/>
  <c r="S685" i="3"/>
  <c r="S686" i="3"/>
  <c r="S687" i="3"/>
  <c r="S688" i="3"/>
  <c r="S689" i="3"/>
  <c r="S690" i="3"/>
  <c r="S691" i="3"/>
  <c r="S692" i="3"/>
  <c r="S693" i="3"/>
  <c r="S694" i="3"/>
  <c r="S695" i="3"/>
  <c r="S696" i="3"/>
  <c r="S697" i="3"/>
  <c r="S698" i="3"/>
  <c r="S699" i="3"/>
  <c r="S700" i="3"/>
  <c r="S701" i="3"/>
  <c r="S702" i="3"/>
  <c r="S703" i="3"/>
  <c r="S704" i="3"/>
  <c r="S705" i="3"/>
  <c r="S706" i="3"/>
  <c r="S707" i="3"/>
  <c r="S708" i="3"/>
  <c r="S709" i="3"/>
  <c r="S710" i="3"/>
  <c r="S711" i="3"/>
  <c r="S712" i="3"/>
  <c r="S713" i="3"/>
  <c r="S714" i="3"/>
  <c r="S715" i="3"/>
  <c r="S716" i="3"/>
  <c r="S717" i="3"/>
  <c r="S718" i="3"/>
  <c r="S719" i="3"/>
  <c r="S720" i="3"/>
  <c r="S721" i="3"/>
  <c r="S722" i="3"/>
  <c r="S723" i="3"/>
  <c r="S724" i="3"/>
  <c r="S725" i="3"/>
  <c r="S726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R70" i="3"/>
  <c r="R71" i="3"/>
  <c r="R72" i="3"/>
  <c r="R73" i="3"/>
  <c r="R74" i="3"/>
  <c r="R75" i="3"/>
  <c r="R76" i="3"/>
  <c r="R77" i="3"/>
  <c r="R78" i="3"/>
  <c r="R79" i="3"/>
  <c r="R80" i="3"/>
  <c r="R81" i="3"/>
  <c r="R82" i="3"/>
  <c r="R83" i="3"/>
  <c r="R84" i="3"/>
  <c r="R85" i="3"/>
  <c r="R86" i="3"/>
  <c r="R87" i="3"/>
  <c r="R88" i="3"/>
  <c r="R89" i="3"/>
  <c r="R90" i="3"/>
  <c r="R91" i="3"/>
  <c r="R92" i="3"/>
  <c r="R93" i="3"/>
  <c r="R94" i="3"/>
  <c r="R95" i="3"/>
  <c r="R96" i="3"/>
  <c r="R97" i="3"/>
  <c r="R98" i="3"/>
  <c r="R99" i="3"/>
  <c r="R100" i="3"/>
  <c r="R101" i="3"/>
  <c r="R102" i="3"/>
  <c r="R103" i="3"/>
  <c r="R104" i="3"/>
  <c r="R105" i="3"/>
  <c r="R106" i="3"/>
  <c r="R107" i="3"/>
  <c r="R108" i="3"/>
  <c r="R109" i="3"/>
  <c r="R110" i="3"/>
  <c r="R111" i="3"/>
  <c r="R112" i="3"/>
  <c r="R113" i="3"/>
  <c r="R114" i="3"/>
  <c r="R115" i="3"/>
  <c r="R116" i="3"/>
  <c r="R117" i="3"/>
  <c r="R118" i="3"/>
  <c r="R119" i="3"/>
  <c r="R120" i="3"/>
  <c r="R121" i="3"/>
  <c r="R122" i="3"/>
  <c r="R123" i="3"/>
  <c r="R124" i="3"/>
  <c r="R125" i="3"/>
  <c r="R126" i="3"/>
  <c r="R127" i="3"/>
  <c r="R128" i="3"/>
  <c r="R129" i="3"/>
  <c r="R130" i="3"/>
  <c r="R131" i="3"/>
  <c r="R132" i="3"/>
  <c r="R133" i="3"/>
  <c r="R134" i="3"/>
  <c r="R135" i="3"/>
  <c r="R136" i="3"/>
  <c r="R137" i="3"/>
  <c r="R138" i="3"/>
  <c r="R139" i="3"/>
  <c r="R140" i="3"/>
  <c r="R141" i="3"/>
  <c r="R142" i="3"/>
  <c r="R143" i="3"/>
  <c r="R144" i="3"/>
  <c r="R145" i="3"/>
  <c r="R146" i="3"/>
  <c r="R147" i="3"/>
  <c r="R148" i="3"/>
  <c r="R149" i="3"/>
  <c r="R150" i="3"/>
  <c r="R151" i="3"/>
  <c r="R152" i="3"/>
  <c r="R153" i="3"/>
  <c r="R154" i="3"/>
  <c r="R155" i="3"/>
  <c r="R156" i="3"/>
  <c r="R157" i="3"/>
  <c r="R158" i="3"/>
  <c r="R159" i="3"/>
  <c r="R160" i="3"/>
  <c r="R161" i="3"/>
  <c r="R162" i="3"/>
  <c r="R163" i="3"/>
  <c r="R164" i="3"/>
  <c r="R165" i="3"/>
  <c r="R166" i="3"/>
  <c r="R167" i="3"/>
  <c r="R168" i="3"/>
  <c r="R169" i="3"/>
  <c r="R170" i="3"/>
  <c r="R171" i="3"/>
  <c r="R172" i="3"/>
  <c r="R173" i="3"/>
  <c r="R174" i="3"/>
  <c r="R175" i="3"/>
  <c r="R176" i="3"/>
  <c r="R177" i="3"/>
  <c r="R178" i="3"/>
  <c r="R179" i="3"/>
  <c r="R180" i="3"/>
  <c r="R181" i="3"/>
  <c r="R182" i="3"/>
  <c r="R183" i="3"/>
  <c r="R184" i="3"/>
  <c r="R185" i="3"/>
  <c r="R186" i="3"/>
  <c r="R187" i="3"/>
  <c r="R188" i="3"/>
  <c r="R189" i="3"/>
  <c r="R190" i="3"/>
  <c r="R191" i="3"/>
  <c r="R192" i="3"/>
  <c r="R193" i="3"/>
  <c r="R194" i="3"/>
  <c r="R195" i="3"/>
  <c r="R196" i="3"/>
  <c r="R197" i="3"/>
  <c r="R198" i="3"/>
  <c r="R199" i="3"/>
  <c r="R200" i="3"/>
  <c r="R201" i="3"/>
  <c r="R202" i="3"/>
  <c r="R203" i="3"/>
  <c r="R204" i="3"/>
  <c r="R205" i="3"/>
  <c r="R206" i="3"/>
  <c r="R207" i="3"/>
  <c r="R208" i="3"/>
  <c r="R209" i="3"/>
  <c r="R210" i="3"/>
  <c r="R211" i="3"/>
  <c r="R212" i="3"/>
  <c r="R213" i="3"/>
  <c r="R214" i="3"/>
  <c r="R215" i="3"/>
  <c r="R216" i="3"/>
  <c r="R217" i="3"/>
  <c r="R218" i="3"/>
  <c r="R219" i="3"/>
  <c r="R220" i="3"/>
  <c r="R221" i="3"/>
  <c r="R222" i="3"/>
  <c r="R223" i="3"/>
  <c r="R224" i="3"/>
  <c r="R225" i="3"/>
  <c r="R226" i="3"/>
  <c r="R227" i="3"/>
  <c r="R228" i="3"/>
  <c r="R229" i="3"/>
  <c r="R230" i="3"/>
  <c r="R231" i="3"/>
  <c r="R232" i="3"/>
  <c r="R233" i="3"/>
  <c r="R234" i="3"/>
  <c r="R235" i="3"/>
  <c r="R236" i="3"/>
  <c r="R237" i="3"/>
  <c r="R238" i="3"/>
  <c r="R239" i="3"/>
  <c r="R240" i="3"/>
  <c r="R241" i="3"/>
  <c r="R242" i="3"/>
  <c r="R243" i="3"/>
  <c r="R244" i="3"/>
  <c r="R245" i="3"/>
  <c r="R246" i="3"/>
  <c r="R247" i="3"/>
  <c r="R248" i="3"/>
  <c r="R249" i="3"/>
  <c r="R250" i="3"/>
  <c r="R251" i="3"/>
  <c r="R252" i="3"/>
  <c r="R253" i="3"/>
  <c r="R254" i="3"/>
  <c r="R255" i="3"/>
  <c r="R256" i="3"/>
  <c r="R257" i="3"/>
  <c r="R258" i="3"/>
  <c r="R259" i="3"/>
  <c r="R260" i="3"/>
  <c r="R261" i="3"/>
  <c r="R262" i="3"/>
  <c r="R263" i="3"/>
  <c r="R264" i="3"/>
  <c r="R265" i="3"/>
  <c r="R266" i="3"/>
  <c r="R267" i="3"/>
  <c r="R268" i="3"/>
  <c r="R269" i="3"/>
  <c r="R270" i="3"/>
  <c r="R271" i="3"/>
  <c r="R272" i="3"/>
  <c r="R273" i="3"/>
  <c r="R274" i="3"/>
  <c r="R275" i="3"/>
  <c r="R276" i="3"/>
  <c r="R277" i="3"/>
  <c r="R278" i="3"/>
  <c r="R279" i="3"/>
  <c r="R280" i="3"/>
  <c r="R281" i="3"/>
  <c r="R282" i="3"/>
  <c r="R283" i="3"/>
  <c r="R284" i="3"/>
  <c r="R285" i="3"/>
  <c r="R286" i="3"/>
  <c r="R287" i="3"/>
  <c r="R288" i="3"/>
  <c r="R289" i="3"/>
  <c r="R290" i="3"/>
  <c r="R291" i="3"/>
  <c r="R292" i="3"/>
  <c r="R293" i="3"/>
  <c r="R294" i="3"/>
  <c r="R295" i="3"/>
  <c r="R296" i="3"/>
  <c r="R297" i="3"/>
  <c r="R298" i="3"/>
  <c r="R299" i="3"/>
  <c r="R300" i="3"/>
  <c r="R301" i="3"/>
  <c r="R302" i="3"/>
  <c r="R303" i="3"/>
  <c r="R304" i="3"/>
  <c r="R305" i="3"/>
  <c r="R306" i="3"/>
  <c r="R307" i="3"/>
  <c r="R308" i="3"/>
  <c r="R309" i="3"/>
  <c r="R310" i="3"/>
  <c r="R311" i="3"/>
  <c r="R312" i="3"/>
  <c r="R313" i="3"/>
  <c r="R314" i="3"/>
  <c r="R315" i="3"/>
  <c r="R316" i="3"/>
  <c r="R317" i="3"/>
  <c r="R318" i="3"/>
  <c r="R319" i="3"/>
  <c r="R320" i="3"/>
  <c r="R321" i="3"/>
  <c r="R322" i="3"/>
  <c r="R323" i="3"/>
  <c r="R324" i="3"/>
  <c r="R325" i="3"/>
  <c r="R326" i="3"/>
  <c r="R327" i="3"/>
  <c r="R328" i="3"/>
  <c r="R329" i="3"/>
  <c r="R330" i="3"/>
  <c r="R331" i="3"/>
  <c r="R332" i="3"/>
  <c r="R333" i="3"/>
  <c r="R334" i="3"/>
  <c r="R335" i="3"/>
  <c r="R336" i="3"/>
  <c r="R337" i="3"/>
  <c r="R338" i="3"/>
  <c r="R339" i="3"/>
  <c r="R340" i="3"/>
  <c r="R341" i="3"/>
  <c r="R342" i="3"/>
  <c r="R343" i="3"/>
  <c r="R344" i="3"/>
  <c r="R345" i="3"/>
  <c r="R346" i="3"/>
  <c r="R347" i="3"/>
  <c r="R348" i="3"/>
  <c r="R349" i="3"/>
  <c r="R350" i="3"/>
  <c r="R351" i="3"/>
  <c r="R352" i="3"/>
  <c r="R353" i="3"/>
  <c r="R354" i="3"/>
  <c r="R355" i="3"/>
  <c r="R356" i="3"/>
  <c r="R357" i="3"/>
  <c r="R358" i="3"/>
  <c r="R359" i="3"/>
  <c r="R360" i="3"/>
  <c r="R361" i="3"/>
  <c r="R362" i="3"/>
  <c r="R363" i="3"/>
  <c r="R364" i="3"/>
  <c r="R365" i="3"/>
  <c r="R366" i="3"/>
  <c r="R367" i="3"/>
  <c r="R368" i="3"/>
  <c r="R369" i="3"/>
  <c r="R370" i="3"/>
  <c r="R371" i="3"/>
  <c r="R372" i="3"/>
  <c r="R373" i="3"/>
  <c r="R374" i="3"/>
  <c r="R375" i="3"/>
  <c r="R376" i="3"/>
  <c r="R377" i="3"/>
  <c r="R378" i="3"/>
  <c r="R379" i="3"/>
  <c r="R380" i="3"/>
  <c r="R381" i="3"/>
  <c r="R382" i="3"/>
  <c r="R383" i="3"/>
  <c r="R384" i="3"/>
  <c r="R385" i="3"/>
  <c r="R386" i="3"/>
  <c r="R387" i="3"/>
  <c r="R388" i="3"/>
  <c r="R389" i="3"/>
  <c r="R390" i="3"/>
  <c r="R391" i="3"/>
  <c r="R392" i="3"/>
  <c r="R393" i="3"/>
  <c r="R394" i="3"/>
  <c r="R395" i="3"/>
  <c r="R396" i="3"/>
  <c r="R397" i="3"/>
  <c r="R398" i="3"/>
  <c r="R399" i="3"/>
  <c r="R400" i="3"/>
  <c r="R401" i="3"/>
  <c r="R402" i="3"/>
  <c r="R403" i="3"/>
  <c r="R404" i="3"/>
  <c r="R405" i="3"/>
  <c r="R406" i="3"/>
  <c r="R407" i="3"/>
  <c r="R408" i="3"/>
  <c r="R409" i="3"/>
  <c r="R410" i="3"/>
  <c r="R411" i="3"/>
  <c r="R412" i="3"/>
  <c r="R413" i="3"/>
  <c r="R414" i="3"/>
  <c r="R415" i="3"/>
  <c r="R416" i="3"/>
  <c r="R417" i="3"/>
  <c r="R418" i="3"/>
  <c r="R419" i="3"/>
  <c r="R420" i="3"/>
  <c r="R421" i="3"/>
  <c r="R422" i="3"/>
  <c r="R423" i="3"/>
  <c r="R424" i="3"/>
  <c r="R425" i="3"/>
  <c r="R426" i="3"/>
  <c r="R427" i="3"/>
  <c r="R428" i="3"/>
  <c r="R429" i="3"/>
  <c r="R430" i="3"/>
  <c r="R431" i="3"/>
  <c r="R432" i="3"/>
  <c r="R433" i="3"/>
  <c r="R434" i="3"/>
  <c r="R435" i="3"/>
  <c r="R436" i="3"/>
  <c r="R437" i="3"/>
  <c r="R438" i="3"/>
  <c r="R439" i="3"/>
  <c r="R440" i="3"/>
  <c r="R441" i="3"/>
  <c r="R442" i="3"/>
  <c r="R443" i="3"/>
  <c r="R444" i="3"/>
  <c r="R445" i="3"/>
  <c r="R446" i="3"/>
  <c r="R447" i="3"/>
  <c r="R448" i="3"/>
  <c r="R449" i="3"/>
  <c r="R450" i="3"/>
  <c r="R451" i="3"/>
  <c r="R452" i="3"/>
  <c r="R453" i="3"/>
  <c r="R454" i="3"/>
  <c r="R455" i="3"/>
  <c r="R456" i="3"/>
  <c r="R457" i="3"/>
  <c r="R458" i="3"/>
  <c r="R459" i="3"/>
  <c r="R460" i="3"/>
  <c r="R461" i="3"/>
  <c r="R462" i="3"/>
  <c r="R463" i="3"/>
  <c r="R464" i="3"/>
  <c r="R465" i="3"/>
  <c r="R466" i="3"/>
  <c r="R467" i="3"/>
  <c r="R468" i="3"/>
  <c r="R469" i="3"/>
  <c r="R470" i="3"/>
  <c r="R471" i="3"/>
  <c r="R472" i="3"/>
  <c r="R473" i="3"/>
  <c r="R474" i="3"/>
  <c r="R475" i="3"/>
  <c r="R476" i="3"/>
  <c r="R477" i="3"/>
  <c r="R478" i="3"/>
  <c r="R479" i="3"/>
  <c r="R480" i="3"/>
  <c r="R481" i="3"/>
  <c r="R482" i="3"/>
  <c r="R483" i="3"/>
  <c r="R484" i="3"/>
  <c r="R485" i="3"/>
  <c r="R486" i="3"/>
  <c r="R487" i="3"/>
  <c r="R488" i="3"/>
  <c r="R489" i="3"/>
  <c r="R490" i="3"/>
  <c r="R491" i="3"/>
  <c r="R492" i="3"/>
  <c r="R493" i="3"/>
  <c r="R494" i="3"/>
  <c r="R495" i="3"/>
  <c r="R496" i="3"/>
  <c r="R497" i="3"/>
  <c r="R498" i="3"/>
  <c r="R499" i="3"/>
  <c r="R500" i="3"/>
  <c r="R501" i="3"/>
  <c r="R502" i="3"/>
  <c r="R503" i="3"/>
  <c r="R504" i="3"/>
  <c r="R505" i="3"/>
  <c r="R506" i="3"/>
  <c r="R507" i="3"/>
  <c r="R508" i="3"/>
  <c r="R509" i="3"/>
  <c r="R510" i="3"/>
  <c r="R511" i="3"/>
  <c r="R512" i="3"/>
  <c r="R513" i="3"/>
  <c r="R514" i="3"/>
  <c r="R515" i="3"/>
  <c r="R516" i="3"/>
  <c r="R517" i="3"/>
  <c r="R518" i="3"/>
  <c r="R519" i="3"/>
  <c r="R520" i="3"/>
  <c r="R521" i="3"/>
  <c r="R522" i="3"/>
  <c r="R523" i="3"/>
  <c r="R524" i="3"/>
  <c r="R525" i="3"/>
  <c r="R526" i="3"/>
  <c r="R527" i="3"/>
  <c r="R528" i="3"/>
  <c r="R529" i="3"/>
  <c r="R530" i="3"/>
  <c r="R531" i="3"/>
  <c r="R532" i="3"/>
  <c r="R533" i="3"/>
  <c r="R534" i="3"/>
  <c r="R535" i="3"/>
  <c r="R536" i="3"/>
  <c r="R537" i="3"/>
  <c r="R538" i="3"/>
  <c r="R539" i="3"/>
  <c r="R540" i="3"/>
  <c r="R541" i="3"/>
  <c r="R542" i="3"/>
  <c r="R543" i="3"/>
  <c r="R544" i="3"/>
  <c r="R545" i="3"/>
  <c r="R546" i="3"/>
  <c r="R547" i="3"/>
  <c r="R548" i="3"/>
  <c r="R549" i="3"/>
  <c r="R550" i="3"/>
  <c r="R551" i="3"/>
  <c r="R552" i="3"/>
  <c r="R553" i="3"/>
  <c r="R554" i="3"/>
  <c r="R555" i="3"/>
  <c r="R556" i="3"/>
  <c r="R557" i="3"/>
  <c r="R558" i="3"/>
  <c r="R559" i="3"/>
  <c r="R560" i="3"/>
  <c r="R561" i="3"/>
  <c r="R562" i="3"/>
  <c r="R563" i="3"/>
  <c r="R564" i="3"/>
  <c r="R565" i="3"/>
  <c r="R566" i="3"/>
  <c r="R567" i="3"/>
  <c r="R568" i="3"/>
  <c r="R569" i="3"/>
  <c r="R570" i="3"/>
  <c r="R571" i="3"/>
  <c r="R572" i="3"/>
  <c r="R573" i="3"/>
  <c r="R574" i="3"/>
  <c r="R575" i="3"/>
  <c r="R576" i="3"/>
  <c r="R577" i="3"/>
  <c r="R578" i="3"/>
  <c r="R579" i="3"/>
  <c r="R580" i="3"/>
  <c r="R581" i="3"/>
  <c r="R582" i="3"/>
  <c r="R583" i="3"/>
  <c r="R584" i="3"/>
  <c r="R585" i="3"/>
  <c r="R586" i="3"/>
  <c r="R587" i="3"/>
  <c r="R588" i="3"/>
  <c r="R589" i="3"/>
  <c r="R590" i="3"/>
  <c r="R591" i="3"/>
  <c r="R592" i="3"/>
  <c r="R593" i="3"/>
  <c r="R594" i="3"/>
  <c r="R595" i="3"/>
  <c r="R596" i="3"/>
  <c r="R597" i="3"/>
  <c r="R598" i="3"/>
  <c r="R599" i="3"/>
  <c r="R600" i="3"/>
  <c r="R601" i="3"/>
  <c r="R602" i="3"/>
  <c r="R603" i="3"/>
  <c r="R604" i="3"/>
  <c r="R605" i="3"/>
  <c r="R606" i="3"/>
  <c r="R607" i="3"/>
  <c r="R608" i="3"/>
  <c r="R609" i="3"/>
  <c r="R610" i="3"/>
  <c r="R611" i="3"/>
  <c r="R612" i="3"/>
  <c r="R613" i="3"/>
  <c r="R614" i="3"/>
  <c r="R615" i="3"/>
  <c r="R616" i="3"/>
  <c r="R617" i="3"/>
  <c r="R618" i="3"/>
  <c r="R619" i="3"/>
  <c r="R620" i="3"/>
  <c r="R621" i="3"/>
  <c r="R622" i="3"/>
  <c r="R623" i="3"/>
  <c r="R624" i="3"/>
  <c r="R625" i="3"/>
  <c r="R626" i="3"/>
  <c r="R627" i="3"/>
  <c r="R628" i="3"/>
  <c r="R629" i="3"/>
  <c r="R630" i="3"/>
  <c r="R631" i="3"/>
  <c r="R632" i="3"/>
  <c r="R633" i="3"/>
  <c r="R634" i="3"/>
  <c r="R635" i="3"/>
  <c r="R636" i="3"/>
  <c r="R637" i="3"/>
  <c r="R638" i="3"/>
  <c r="R639" i="3"/>
  <c r="R640" i="3"/>
  <c r="R641" i="3"/>
  <c r="R642" i="3"/>
  <c r="R643" i="3"/>
  <c r="R644" i="3"/>
  <c r="R645" i="3"/>
  <c r="R646" i="3"/>
  <c r="R647" i="3"/>
  <c r="R648" i="3"/>
  <c r="R649" i="3"/>
  <c r="R650" i="3"/>
  <c r="R651" i="3"/>
  <c r="R652" i="3"/>
  <c r="R653" i="3"/>
  <c r="R654" i="3"/>
  <c r="R655" i="3"/>
  <c r="R656" i="3"/>
  <c r="R657" i="3"/>
  <c r="R658" i="3"/>
  <c r="R659" i="3"/>
  <c r="R660" i="3"/>
  <c r="R661" i="3"/>
  <c r="R662" i="3"/>
  <c r="R663" i="3"/>
  <c r="R664" i="3"/>
  <c r="R665" i="3"/>
  <c r="R666" i="3"/>
  <c r="R667" i="3"/>
  <c r="R668" i="3"/>
  <c r="R669" i="3"/>
  <c r="R670" i="3"/>
  <c r="R671" i="3"/>
  <c r="R672" i="3"/>
  <c r="R673" i="3"/>
  <c r="R674" i="3"/>
  <c r="R675" i="3"/>
  <c r="R676" i="3"/>
  <c r="R677" i="3"/>
  <c r="R678" i="3"/>
  <c r="R679" i="3"/>
  <c r="R680" i="3"/>
  <c r="R681" i="3"/>
  <c r="R682" i="3"/>
  <c r="R683" i="3"/>
  <c r="R684" i="3"/>
  <c r="R685" i="3"/>
  <c r="R686" i="3"/>
  <c r="R687" i="3"/>
  <c r="R688" i="3"/>
  <c r="R689" i="3"/>
  <c r="R690" i="3"/>
  <c r="R691" i="3"/>
  <c r="R692" i="3"/>
  <c r="R693" i="3"/>
  <c r="R694" i="3"/>
  <c r="R695" i="3"/>
  <c r="R696" i="3"/>
  <c r="R697" i="3"/>
  <c r="R698" i="3"/>
  <c r="R699" i="3"/>
  <c r="R700" i="3"/>
  <c r="R701" i="3"/>
  <c r="R702" i="3"/>
  <c r="R703" i="3"/>
  <c r="R704" i="3"/>
  <c r="R705" i="3"/>
  <c r="R706" i="3"/>
  <c r="R707" i="3"/>
  <c r="R708" i="3"/>
  <c r="R709" i="3"/>
  <c r="R710" i="3"/>
  <c r="R711" i="3"/>
  <c r="R712" i="3"/>
  <c r="R713" i="3"/>
  <c r="R714" i="3"/>
  <c r="R715" i="3"/>
  <c r="R716" i="3"/>
  <c r="R717" i="3"/>
  <c r="R718" i="3"/>
  <c r="R719" i="3"/>
  <c r="R720" i="3"/>
  <c r="R721" i="3"/>
  <c r="R722" i="3"/>
  <c r="R723" i="3"/>
  <c r="R724" i="3"/>
  <c r="R725" i="3"/>
  <c r="R726" i="3"/>
  <c r="R7" i="3"/>
  <c r="B9" i="2"/>
  <c r="AJ192" i="3" l="1"/>
  <c r="AJ200" i="3"/>
  <c r="AJ208" i="3"/>
  <c r="AJ216" i="3"/>
  <c r="AJ224" i="3"/>
  <c r="AJ232" i="3"/>
  <c r="AJ240" i="3"/>
  <c r="AJ248" i="3"/>
  <c r="AJ256" i="3"/>
  <c r="AJ264" i="3"/>
  <c r="AJ272" i="3"/>
  <c r="AJ280" i="3"/>
  <c r="AJ288" i="3"/>
  <c r="AJ296" i="3"/>
  <c r="AJ304" i="3"/>
  <c r="AJ312" i="3"/>
  <c r="AJ320" i="3"/>
  <c r="AJ328" i="3"/>
  <c r="AJ336" i="3"/>
  <c r="AJ344" i="3"/>
  <c r="AJ352" i="3"/>
  <c r="AJ360" i="3"/>
  <c r="AJ368" i="3"/>
  <c r="AJ376" i="3"/>
  <c r="AJ384" i="3"/>
  <c r="AJ392" i="3"/>
  <c r="AJ400" i="3"/>
  <c r="AJ408" i="3"/>
  <c r="AJ416" i="3"/>
  <c r="AJ424" i="3"/>
  <c r="AJ432" i="3"/>
  <c r="AJ440" i="3"/>
  <c r="AJ448" i="3"/>
  <c r="AJ456" i="3"/>
  <c r="AJ464" i="3"/>
  <c r="AJ472" i="3"/>
  <c r="AJ480" i="3"/>
  <c r="AJ488" i="3"/>
  <c r="AJ496" i="3"/>
  <c r="AJ504" i="3"/>
  <c r="AJ512" i="3"/>
  <c r="AJ520" i="3"/>
  <c r="AJ528" i="3"/>
  <c r="AJ536" i="3"/>
  <c r="AJ544" i="3"/>
  <c r="AJ193" i="3"/>
  <c r="AJ201" i="3"/>
  <c r="AJ209" i="3"/>
  <c r="AJ217" i="3"/>
  <c r="AJ225" i="3"/>
  <c r="AJ233" i="3"/>
  <c r="AJ241" i="3"/>
  <c r="AJ249" i="3"/>
  <c r="AJ257" i="3"/>
  <c r="AJ265" i="3"/>
  <c r="AJ273" i="3"/>
  <c r="AJ281" i="3"/>
  <c r="AJ289" i="3"/>
  <c r="AJ297" i="3"/>
  <c r="AJ305" i="3"/>
  <c r="AJ313" i="3"/>
  <c r="AJ321" i="3"/>
  <c r="AJ329" i="3"/>
  <c r="AJ337" i="3"/>
  <c r="AJ345" i="3"/>
  <c r="AJ353" i="3"/>
  <c r="AJ361" i="3"/>
  <c r="AJ369" i="3"/>
  <c r="AJ377" i="3"/>
  <c r="AJ385" i="3"/>
  <c r="AJ393" i="3"/>
  <c r="AJ401" i="3"/>
  <c r="AJ409" i="3"/>
  <c r="AJ417" i="3"/>
  <c r="AJ425" i="3"/>
  <c r="AJ433" i="3"/>
  <c r="AJ441" i="3"/>
  <c r="AJ449" i="3"/>
  <c r="AJ457" i="3"/>
  <c r="AJ465" i="3"/>
  <c r="AJ473" i="3"/>
  <c r="AJ481" i="3"/>
  <c r="AJ489" i="3"/>
  <c r="AJ497" i="3"/>
  <c r="AJ505" i="3"/>
  <c r="AJ513" i="3"/>
  <c r="AJ521" i="3"/>
  <c r="AJ529" i="3"/>
  <c r="AJ537" i="3"/>
  <c r="AJ545" i="3"/>
  <c r="AJ194" i="3"/>
  <c r="AJ202" i="3"/>
  <c r="AJ210" i="3"/>
  <c r="AJ218" i="3"/>
  <c r="AJ226" i="3"/>
  <c r="AJ234" i="3"/>
  <c r="AJ242" i="3"/>
  <c r="AJ250" i="3"/>
  <c r="AJ258" i="3"/>
  <c r="AJ266" i="3"/>
  <c r="AJ274" i="3"/>
  <c r="AJ282" i="3"/>
  <c r="AJ290" i="3"/>
  <c r="AJ298" i="3"/>
  <c r="AJ306" i="3"/>
  <c r="AJ314" i="3"/>
  <c r="AJ322" i="3"/>
  <c r="AJ330" i="3"/>
  <c r="AJ338" i="3"/>
  <c r="AJ346" i="3"/>
  <c r="AJ354" i="3"/>
  <c r="AJ362" i="3"/>
  <c r="AJ370" i="3"/>
  <c r="AJ378" i="3"/>
  <c r="AJ386" i="3"/>
  <c r="AJ394" i="3"/>
  <c r="AJ402" i="3"/>
  <c r="AJ410" i="3"/>
  <c r="AJ418" i="3"/>
  <c r="AJ426" i="3"/>
  <c r="AJ434" i="3"/>
  <c r="AJ442" i="3"/>
  <c r="AJ450" i="3"/>
  <c r="AJ458" i="3"/>
  <c r="AJ466" i="3"/>
  <c r="AJ474" i="3"/>
  <c r="AJ482" i="3"/>
  <c r="AJ490" i="3"/>
  <c r="AJ498" i="3"/>
  <c r="AJ506" i="3"/>
  <c r="AJ514" i="3"/>
  <c r="AJ522" i="3"/>
  <c r="AJ530" i="3"/>
  <c r="AJ538" i="3"/>
  <c r="AJ546" i="3"/>
  <c r="AJ187" i="3"/>
  <c r="AJ195" i="3"/>
  <c r="AJ203" i="3"/>
  <c r="AJ211" i="3"/>
  <c r="AJ219" i="3"/>
  <c r="AJ227" i="3"/>
  <c r="AJ235" i="3"/>
  <c r="AJ243" i="3"/>
  <c r="AJ251" i="3"/>
  <c r="AJ259" i="3"/>
  <c r="AJ267" i="3"/>
  <c r="AJ275" i="3"/>
  <c r="AJ283" i="3"/>
  <c r="AJ291" i="3"/>
  <c r="AJ299" i="3"/>
  <c r="AJ307" i="3"/>
  <c r="AJ315" i="3"/>
  <c r="AJ323" i="3"/>
  <c r="AJ331" i="3"/>
  <c r="AJ339" i="3"/>
  <c r="AJ347" i="3"/>
  <c r="AJ355" i="3"/>
  <c r="AJ363" i="3"/>
  <c r="AJ371" i="3"/>
  <c r="AJ379" i="3"/>
  <c r="AJ387" i="3"/>
  <c r="AJ395" i="3"/>
  <c r="AJ403" i="3"/>
  <c r="AJ411" i="3"/>
  <c r="AJ419" i="3"/>
  <c r="AJ427" i="3"/>
  <c r="AJ435" i="3"/>
  <c r="AJ443" i="3"/>
  <c r="AJ451" i="3"/>
  <c r="AJ459" i="3"/>
  <c r="AJ467" i="3"/>
  <c r="AJ475" i="3"/>
  <c r="AJ483" i="3"/>
  <c r="AJ491" i="3"/>
  <c r="AJ499" i="3"/>
  <c r="AJ507" i="3"/>
  <c r="AJ515" i="3"/>
  <c r="AJ523" i="3"/>
  <c r="AJ531" i="3"/>
  <c r="AJ539" i="3"/>
  <c r="AJ188" i="3"/>
  <c r="AJ196" i="3"/>
  <c r="AJ204" i="3"/>
  <c r="AJ212" i="3"/>
  <c r="AJ220" i="3"/>
  <c r="AJ228" i="3"/>
  <c r="AJ236" i="3"/>
  <c r="AJ244" i="3"/>
  <c r="AJ252" i="3"/>
  <c r="AJ260" i="3"/>
  <c r="AJ268" i="3"/>
  <c r="AJ276" i="3"/>
  <c r="AJ284" i="3"/>
  <c r="AJ292" i="3"/>
  <c r="AJ300" i="3"/>
  <c r="AJ308" i="3"/>
  <c r="AJ316" i="3"/>
  <c r="AJ324" i="3"/>
  <c r="AJ332" i="3"/>
  <c r="AJ340" i="3"/>
  <c r="AJ348" i="3"/>
  <c r="AJ356" i="3"/>
  <c r="AJ364" i="3"/>
  <c r="AJ372" i="3"/>
  <c r="AJ380" i="3"/>
  <c r="AJ388" i="3"/>
  <c r="AJ396" i="3"/>
  <c r="AJ404" i="3"/>
  <c r="AJ412" i="3"/>
  <c r="AJ420" i="3"/>
  <c r="AJ428" i="3"/>
  <c r="AJ436" i="3"/>
  <c r="AJ444" i="3"/>
  <c r="AJ452" i="3"/>
  <c r="AJ460" i="3"/>
  <c r="AJ468" i="3"/>
  <c r="AJ476" i="3"/>
  <c r="AJ484" i="3"/>
  <c r="AJ492" i="3"/>
  <c r="AJ500" i="3"/>
  <c r="AJ508" i="3"/>
  <c r="AJ516" i="3"/>
  <c r="AJ524" i="3"/>
  <c r="AJ532" i="3"/>
  <c r="AJ540" i="3"/>
  <c r="AJ189" i="3"/>
  <c r="AJ197" i="3"/>
  <c r="AJ205" i="3"/>
  <c r="AJ213" i="3"/>
  <c r="AJ221" i="3"/>
  <c r="AJ229" i="3"/>
  <c r="AJ237" i="3"/>
  <c r="AJ245" i="3"/>
  <c r="AJ253" i="3"/>
  <c r="AJ261" i="3"/>
  <c r="AJ269" i="3"/>
  <c r="AJ277" i="3"/>
  <c r="AJ285" i="3"/>
  <c r="AJ293" i="3"/>
  <c r="AJ301" i="3"/>
  <c r="AJ309" i="3"/>
  <c r="AJ317" i="3"/>
  <c r="AJ325" i="3"/>
  <c r="AJ333" i="3"/>
  <c r="AJ341" i="3"/>
  <c r="AJ349" i="3"/>
  <c r="AJ357" i="3"/>
  <c r="AJ365" i="3"/>
  <c r="AJ373" i="3"/>
  <c r="AJ381" i="3"/>
  <c r="AJ389" i="3"/>
  <c r="AJ397" i="3"/>
  <c r="AJ405" i="3"/>
  <c r="AJ413" i="3"/>
  <c r="AJ421" i="3"/>
  <c r="AJ429" i="3"/>
  <c r="AJ437" i="3"/>
  <c r="AJ445" i="3"/>
  <c r="AJ453" i="3"/>
  <c r="AJ461" i="3"/>
  <c r="AJ469" i="3"/>
  <c r="AJ477" i="3"/>
  <c r="AJ485" i="3"/>
  <c r="AJ493" i="3"/>
  <c r="AJ501" i="3"/>
  <c r="AJ509" i="3"/>
  <c r="AJ517" i="3"/>
  <c r="AJ525" i="3"/>
  <c r="AJ533" i="3"/>
  <c r="AJ541" i="3"/>
  <c r="AJ207" i="3"/>
  <c r="AJ239" i="3"/>
  <c r="AJ271" i="3"/>
  <c r="AJ303" i="3"/>
  <c r="AJ335" i="3"/>
  <c r="AJ367" i="3"/>
  <c r="AJ399" i="3"/>
  <c r="AJ431" i="3"/>
  <c r="AJ463" i="3"/>
  <c r="AJ495" i="3"/>
  <c r="AJ527" i="3"/>
  <c r="AJ214" i="3"/>
  <c r="AJ246" i="3"/>
  <c r="AJ278" i="3"/>
  <c r="AJ310" i="3"/>
  <c r="AJ342" i="3"/>
  <c r="AJ374" i="3"/>
  <c r="AJ406" i="3"/>
  <c r="AJ438" i="3"/>
  <c r="AJ470" i="3"/>
  <c r="AJ502" i="3"/>
  <c r="AJ534" i="3"/>
  <c r="AJ215" i="3"/>
  <c r="AJ247" i="3"/>
  <c r="AJ279" i="3"/>
  <c r="AJ311" i="3"/>
  <c r="AJ343" i="3"/>
  <c r="AJ375" i="3"/>
  <c r="AJ407" i="3"/>
  <c r="AJ439" i="3"/>
  <c r="AJ471" i="3"/>
  <c r="AJ503" i="3"/>
  <c r="AJ535" i="3"/>
  <c r="AJ270" i="3"/>
  <c r="AJ398" i="3"/>
  <c r="AJ190" i="3"/>
  <c r="AJ222" i="3"/>
  <c r="AJ254" i="3"/>
  <c r="AJ286" i="3"/>
  <c r="AJ318" i="3"/>
  <c r="AJ350" i="3"/>
  <c r="AJ382" i="3"/>
  <c r="AJ414" i="3"/>
  <c r="AJ446" i="3"/>
  <c r="AJ478" i="3"/>
  <c r="AJ510" i="3"/>
  <c r="AJ542" i="3"/>
  <c r="AJ302" i="3"/>
  <c r="AJ462" i="3"/>
  <c r="AJ191" i="3"/>
  <c r="AJ223" i="3"/>
  <c r="AJ255" i="3"/>
  <c r="AJ287" i="3"/>
  <c r="AJ319" i="3"/>
  <c r="AJ351" i="3"/>
  <c r="AJ383" i="3"/>
  <c r="AJ415" i="3"/>
  <c r="AJ447" i="3"/>
  <c r="AJ479" i="3"/>
  <c r="AJ511" i="3"/>
  <c r="AJ543" i="3"/>
  <c r="AJ206" i="3"/>
  <c r="AJ430" i="3"/>
  <c r="AJ198" i="3"/>
  <c r="AJ230" i="3"/>
  <c r="AJ262" i="3"/>
  <c r="AJ294" i="3"/>
  <c r="AJ326" i="3"/>
  <c r="AJ358" i="3"/>
  <c r="AJ390" i="3"/>
  <c r="AJ422" i="3"/>
  <c r="AJ454" i="3"/>
  <c r="AJ486" i="3"/>
  <c r="AJ518" i="3"/>
  <c r="AJ334" i="3"/>
  <c r="AJ494" i="3"/>
  <c r="AJ199" i="3"/>
  <c r="AJ231" i="3"/>
  <c r="AJ263" i="3"/>
  <c r="AJ295" i="3"/>
  <c r="AJ327" i="3"/>
  <c r="AJ359" i="3"/>
  <c r="AJ391" i="3"/>
  <c r="AJ423" i="3"/>
  <c r="AJ455" i="3"/>
  <c r="AJ487" i="3"/>
  <c r="AJ519" i="3"/>
  <c r="AJ238" i="3"/>
  <c r="AJ366" i="3"/>
  <c r="AJ526" i="3"/>
  <c r="AI192" i="3"/>
  <c r="AI200" i="3"/>
  <c r="AI208" i="3"/>
  <c r="AI216" i="3"/>
  <c r="AI224" i="3"/>
  <c r="AI232" i="3"/>
  <c r="AI240" i="3"/>
  <c r="AI248" i="3"/>
  <c r="AI256" i="3"/>
  <c r="AI264" i="3"/>
  <c r="AI272" i="3"/>
  <c r="AI280" i="3"/>
  <c r="AI288" i="3"/>
  <c r="AI296" i="3"/>
  <c r="AI304" i="3"/>
  <c r="AI312" i="3"/>
  <c r="AI320" i="3"/>
  <c r="AI328" i="3"/>
  <c r="AI336" i="3"/>
  <c r="AI344" i="3"/>
  <c r="AI352" i="3"/>
  <c r="AI360" i="3"/>
  <c r="AI368" i="3"/>
  <c r="AI376" i="3"/>
  <c r="AI384" i="3"/>
  <c r="AI392" i="3"/>
  <c r="AI400" i="3"/>
  <c r="AI408" i="3"/>
  <c r="AI416" i="3"/>
  <c r="AI424" i="3"/>
  <c r="AI432" i="3"/>
  <c r="AI440" i="3"/>
  <c r="AI448" i="3"/>
  <c r="AI456" i="3"/>
  <c r="AI464" i="3"/>
  <c r="AI472" i="3"/>
  <c r="AI480" i="3"/>
  <c r="AI488" i="3"/>
  <c r="AI193" i="3"/>
  <c r="AI201" i="3"/>
  <c r="AI209" i="3"/>
  <c r="AI217" i="3"/>
  <c r="AI225" i="3"/>
  <c r="AI233" i="3"/>
  <c r="AI241" i="3"/>
  <c r="AI249" i="3"/>
  <c r="AI257" i="3"/>
  <c r="AI265" i="3"/>
  <c r="AI273" i="3"/>
  <c r="AI281" i="3"/>
  <c r="AI289" i="3"/>
  <c r="AI297" i="3"/>
  <c r="AI305" i="3"/>
  <c r="AI313" i="3"/>
  <c r="AI321" i="3"/>
  <c r="AI329" i="3"/>
  <c r="AI337" i="3"/>
  <c r="AI345" i="3"/>
  <c r="AI353" i="3"/>
  <c r="AI361" i="3"/>
  <c r="AI369" i="3"/>
  <c r="AI377" i="3"/>
  <c r="AI385" i="3"/>
  <c r="AI393" i="3"/>
  <c r="AI401" i="3"/>
  <c r="AI409" i="3"/>
  <c r="AI417" i="3"/>
  <c r="AI425" i="3"/>
  <c r="AI433" i="3"/>
  <c r="AI441" i="3"/>
  <c r="AI449" i="3"/>
  <c r="AI457" i="3"/>
  <c r="AI465" i="3"/>
  <c r="AI473" i="3"/>
  <c r="AI481" i="3"/>
  <c r="AI489" i="3"/>
  <c r="AI497" i="3"/>
  <c r="AI505" i="3"/>
  <c r="AI194" i="3"/>
  <c r="AI202" i="3"/>
  <c r="AI210" i="3"/>
  <c r="AI218" i="3"/>
  <c r="AI226" i="3"/>
  <c r="AI234" i="3"/>
  <c r="AI242" i="3"/>
  <c r="AI250" i="3"/>
  <c r="AI258" i="3"/>
  <c r="AI266" i="3"/>
  <c r="AI274" i="3"/>
  <c r="AI282" i="3"/>
  <c r="AI290" i="3"/>
  <c r="AI298" i="3"/>
  <c r="AI306" i="3"/>
  <c r="AI314" i="3"/>
  <c r="AI322" i="3"/>
  <c r="AI330" i="3"/>
  <c r="AI338" i="3"/>
  <c r="AI346" i="3"/>
  <c r="AI354" i="3"/>
  <c r="AI362" i="3"/>
  <c r="AI370" i="3"/>
  <c r="AI378" i="3"/>
  <c r="AI386" i="3"/>
  <c r="AI394" i="3"/>
  <c r="AI402" i="3"/>
  <c r="AI410" i="3"/>
  <c r="AI418" i="3"/>
  <c r="AI426" i="3"/>
  <c r="AI434" i="3"/>
  <c r="AI442" i="3"/>
  <c r="AI450" i="3"/>
  <c r="AI458" i="3"/>
  <c r="AI466" i="3"/>
  <c r="AI474" i="3"/>
  <c r="AI482" i="3"/>
  <c r="AI490" i="3"/>
  <c r="AI187" i="3"/>
  <c r="AI195" i="3"/>
  <c r="AI203" i="3"/>
  <c r="AI211" i="3"/>
  <c r="AI219" i="3"/>
  <c r="AI227" i="3"/>
  <c r="AI235" i="3"/>
  <c r="AI243" i="3"/>
  <c r="AI251" i="3"/>
  <c r="AI259" i="3"/>
  <c r="AI267" i="3"/>
  <c r="AI275" i="3"/>
  <c r="AI283" i="3"/>
  <c r="AI291" i="3"/>
  <c r="AI299" i="3"/>
  <c r="AI307" i="3"/>
  <c r="AI315" i="3"/>
  <c r="AI323" i="3"/>
  <c r="AI331" i="3"/>
  <c r="AI339" i="3"/>
  <c r="AI347" i="3"/>
  <c r="AI355" i="3"/>
  <c r="AI363" i="3"/>
  <c r="AI371" i="3"/>
  <c r="AI379" i="3"/>
  <c r="AI387" i="3"/>
  <c r="AI395" i="3"/>
  <c r="AI403" i="3"/>
  <c r="AI411" i="3"/>
  <c r="AI419" i="3"/>
  <c r="AI427" i="3"/>
  <c r="AI435" i="3"/>
  <c r="AI443" i="3"/>
  <c r="AI189" i="3"/>
  <c r="AI197" i="3"/>
  <c r="AI205" i="3"/>
  <c r="AI213" i="3"/>
  <c r="AI221" i="3"/>
  <c r="AI229" i="3"/>
  <c r="AI237" i="3"/>
  <c r="AI245" i="3"/>
  <c r="AI253" i="3"/>
  <c r="AI261" i="3"/>
  <c r="AI269" i="3"/>
  <c r="AI277" i="3"/>
  <c r="AI285" i="3"/>
  <c r="AI293" i="3"/>
  <c r="AI301" i="3"/>
  <c r="AI309" i="3"/>
  <c r="AI317" i="3"/>
  <c r="AI325" i="3"/>
  <c r="AI333" i="3"/>
  <c r="AI341" i="3"/>
  <c r="AI349" i="3"/>
  <c r="AI357" i="3"/>
  <c r="AI365" i="3"/>
  <c r="AI373" i="3"/>
  <c r="AI381" i="3"/>
  <c r="AI389" i="3"/>
  <c r="AI397" i="3"/>
  <c r="AI405" i="3"/>
  <c r="AI413" i="3"/>
  <c r="AI421" i="3"/>
  <c r="AI429" i="3"/>
  <c r="AI437" i="3"/>
  <c r="AI445" i="3"/>
  <c r="AI453" i="3"/>
  <c r="AI461" i="3"/>
  <c r="AI469" i="3"/>
  <c r="AI477" i="3"/>
  <c r="AI485" i="3"/>
  <c r="AI493" i="3"/>
  <c r="AI501" i="3"/>
  <c r="AI196" i="3"/>
  <c r="AI215" i="3"/>
  <c r="AI238" i="3"/>
  <c r="AI260" i="3"/>
  <c r="AI279" i="3"/>
  <c r="AI302" i="3"/>
  <c r="AI324" i="3"/>
  <c r="AI343" i="3"/>
  <c r="AI366" i="3"/>
  <c r="AI388" i="3"/>
  <c r="AI407" i="3"/>
  <c r="AI430" i="3"/>
  <c r="AI451" i="3"/>
  <c r="AI467" i="3"/>
  <c r="AI483" i="3"/>
  <c r="AI496" i="3"/>
  <c r="AI507" i="3"/>
  <c r="AI515" i="3"/>
  <c r="AI523" i="3"/>
  <c r="AI531" i="3"/>
  <c r="AI539" i="3"/>
  <c r="AI198" i="3"/>
  <c r="AI220" i="3"/>
  <c r="AI239" i="3"/>
  <c r="AI262" i="3"/>
  <c r="AI284" i="3"/>
  <c r="AI303" i="3"/>
  <c r="AI326" i="3"/>
  <c r="AI348" i="3"/>
  <c r="AI367" i="3"/>
  <c r="AI390" i="3"/>
  <c r="AI412" i="3"/>
  <c r="AI431" i="3"/>
  <c r="AI452" i="3"/>
  <c r="AI468" i="3"/>
  <c r="AI484" i="3"/>
  <c r="AI498" i="3"/>
  <c r="AI508" i="3"/>
  <c r="AI516" i="3"/>
  <c r="AI524" i="3"/>
  <c r="AI532" i="3"/>
  <c r="AI540" i="3"/>
  <c r="AI199" i="3"/>
  <c r="AI222" i="3"/>
  <c r="AI244" i="3"/>
  <c r="AI263" i="3"/>
  <c r="AI286" i="3"/>
  <c r="AI308" i="3"/>
  <c r="AI327" i="3"/>
  <c r="AI350" i="3"/>
  <c r="AI372" i="3"/>
  <c r="AI391" i="3"/>
  <c r="AI414" i="3"/>
  <c r="AI436" i="3"/>
  <c r="AI454" i="3"/>
  <c r="AI470" i="3"/>
  <c r="AI486" i="3"/>
  <c r="AI499" i="3"/>
  <c r="AI509" i="3"/>
  <c r="AI517" i="3"/>
  <c r="AI525" i="3"/>
  <c r="AI533" i="3"/>
  <c r="AI541" i="3"/>
  <c r="AI214" i="3"/>
  <c r="AI342" i="3"/>
  <c r="AI447" i="3"/>
  <c r="AI514" i="3"/>
  <c r="AI204" i="3"/>
  <c r="AI223" i="3"/>
  <c r="AI246" i="3"/>
  <c r="AI268" i="3"/>
  <c r="AI287" i="3"/>
  <c r="AI310" i="3"/>
  <c r="AI332" i="3"/>
  <c r="AI351" i="3"/>
  <c r="AI374" i="3"/>
  <c r="AI396" i="3"/>
  <c r="AI415" i="3"/>
  <c r="AI438" i="3"/>
  <c r="AI455" i="3"/>
  <c r="AI471" i="3"/>
  <c r="AI487" i="3"/>
  <c r="AI500" i="3"/>
  <c r="AI510" i="3"/>
  <c r="AI518" i="3"/>
  <c r="AI526" i="3"/>
  <c r="AI534" i="3"/>
  <c r="AI542" i="3"/>
  <c r="AI278" i="3"/>
  <c r="AI300" i="3"/>
  <c r="AI406" i="3"/>
  <c r="AI495" i="3"/>
  <c r="AI538" i="3"/>
  <c r="AI206" i="3"/>
  <c r="AI228" i="3"/>
  <c r="AI247" i="3"/>
  <c r="AI270" i="3"/>
  <c r="AI292" i="3"/>
  <c r="AI311" i="3"/>
  <c r="AI334" i="3"/>
  <c r="AI356" i="3"/>
  <c r="AI375" i="3"/>
  <c r="AI398" i="3"/>
  <c r="AI420" i="3"/>
  <c r="AI439" i="3"/>
  <c r="AI459" i="3"/>
  <c r="AI475" i="3"/>
  <c r="AI491" i="3"/>
  <c r="AI502" i="3"/>
  <c r="AI511" i="3"/>
  <c r="AI519" i="3"/>
  <c r="AI527" i="3"/>
  <c r="AI535" i="3"/>
  <c r="AI543" i="3"/>
  <c r="AI191" i="3"/>
  <c r="AI364" i="3"/>
  <c r="AI479" i="3"/>
  <c r="AI530" i="3"/>
  <c r="AI188" i="3"/>
  <c r="AI207" i="3"/>
  <c r="AI230" i="3"/>
  <c r="AI252" i="3"/>
  <c r="AI271" i="3"/>
  <c r="AI294" i="3"/>
  <c r="AI316" i="3"/>
  <c r="AI335" i="3"/>
  <c r="AI358" i="3"/>
  <c r="AI380" i="3"/>
  <c r="AI399" i="3"/>
  <c r="AI422" i="3"/>
  <c r="AI444" i="3"/>
  <c r="AI460" i="3"/>
  <c r="AI476" i="3"/>
  <c r="AI492" i="3"/>
  <c r="AI503" i="3"/>
  <c r="AI512" i="3"/>
  <c r="AI520" i="3"/>
  <c r="AI528" i="3"/>
  <c r="AI536" i="3"/>
  <c r="AI544" i="3"/>
  <c r="AI236" i="3"/>
  <c r="AI319" i="3"/>
  <c r="AI428" i="3"/>
  <c r="AI506" i="3"/>
  <c r="AI546" i="3"/>
  <c r="AI190" i="3"/>
  <c r="AI212" i="3"/>
  <c r="AI231" i="3"/>
  <c r="AI254" i="3"/>
  <c r="AI276" i="3"/>
  <c r="AI295" i="3"/>
  <c r="AI318" i="3"/>
  <c r="AI340" i="3"/>
  <c r="AI359" i="3"/>
  <c r="AI382" i="3"/>
  <c r="AI404" i="3"/>
  <c r="AI423" i="3"/>
  <c r="AI446" i="3"/>
  <c r="AI462" i="3"/>
  <c r="AI478" i="3"/>
  <c r="AI494" i="3"/>
  <c r="AI504" i="3"/>
  <c r="AI513" i="3"/>
  <c r="AI521" i="3"/>
  <c r="AI529" i="3"/>
  <c r="AI537" i="3"/>
  <c r="AI545" i="3"/>
  <c r="AI255" i="3"/>
  <c r="AI383" i="3"/>
  <c r="AI463" i="3"/>
  <c r="AI522" i="3"/>
  <c r="N189" i="3"/>
  <c r="N193" i="3"/>
  <c r="N197" i="3"/>
  <c r="N201" i="3"/>
  <c r="N205" i="3"/>
  <c r="N209" i="3"/>
  <c r="N213" i="3"/>
  <c r="N217" i="3"/>
  <c r="N221" i="3"/>
  <c r="N225" i="3"/>
  <c r="N229" i="3"/>
  <c r="N233" i="3"/>
  <c r="N237" i="3"/>
  <c r="N241" i="3"/>
  <c r="N245" i="3"/>
  <c r="N249" i="3"/>
  <c r="N253" i="3"/>
  <c r="N257" i="3"/>
  <c r="N261" i="3"/>
  <c r="N265" i="3"/>
  <c r="N269" i="3"/>
  <c r="N273" i="3"/>
  <c r="N277" i="3"/>
  <c r="N281" i="3"/>
  <c r="N285" i="3"/>
  <c r="N289" i="3"/>
  <c r="N293" i="3"/>
  <c r="N297" i="3"/>
  <c r="N301" i="3"/>
  <c r="N305" i="3"/>
  <c r="N309" i="3"/>
  <c r="N313" i="3"/>
  <c r="N317" i="3"/>
  <c r="N321" i="3"/>
  <c r="N325" i="3"/>
  <c r="N329" i="3"/>
  <c r="N333" i="3"/>
  <c r="N337" i="3"/>
  <c r="N341" i="3"/>
  <c r="N345" i="3"/>
  <c r="N349" i="3"/>
  <c r="N353" i="3"/>
  <c r="N357" i="3"/>
  <c r="N361" i="3"/>
  <c r="N365" i="3"/>
  <c r="N369" i="3"/>
  <c r="N373" i="3"/>
  <c r="N377" i="3"/>
  <c r="N381" i="3"/>
  <c r="N385" i="3"/>
  <c r="N389" i="3"/>
  <c r="N393" i="3"/>
  <c r="N397" i="3"/>
  <c r="N401" i="3"/>
  <c r="N405" i="3"/>
  <c r="N409" i="3"/>
  <c r="N413" i="3"/>
  <c r="N417" i="3"/>
  <c r="N421" i="3"/>
  <c r="N425" i="3"/>
  <c r="N429" i="3"/>
  <c r="N433" i="3"/>
  <c r="N437" i="3"/>
  <c r="N441" i="3"/>
  <c r="N445" i="3"/>
  <c r="N449" i="3"/>
  <c r="N453" i="3"/>
  <c r="N457" i="3"/>
  <c r="N461" i="3"/>
  <c r="N465" i="3"/>
  <c r="N469" i="3"/>
  <c r="N473" i="3"/>
  <c r="N477" i="3"/>
  <c r="N481" i="3"/>
  <c r="N485" i="3"/>
  <c r="N489" i="3"/>
  <c r="N493" i="3"/>
  <c r="N497" i="3"/>
  <c r="N501" i="3"/>
  <c r="N505" i="3"/>
  <c r="N509" i="3"/>
  <c r="N513" i="3"/>
  <c r="N517" i="3"/>
  <c r="N521" i="3"/>
  <c r="N525" i="3"/>
  <c r="N529" i="3"/>
  <c r="N533" i="3"/>
  <c r="N537" i="3"/>
  <c r="N541" i="3"/>
  <c r="N545" i="3"/>
  <c r="N190" i="3"/>
  <c r="N194" i="3"/>
  <c r="N198" i="3"/>
  <c r="N202" i="3"/>
  <c r="N206" i="3"/>
  <c r="N210" i="3"/>
  <c r="N214" i="3"/>
  <c r="N218" i="3"/>
  <c r="N222" i="3"/>
  <c r="N226" i="3"/>
  <c r="N230" i="3"/>
  <c r="N234" i="3"/>
  <c r="N238" i="3"/>
  <c r="N242" i="3"/>
  <c r="N246" i="3"/>
  <c r="N250" i="3"/>
  <c r="N254" i="3"/>
  <c r="N258" i="3"/>
  <c r="N262" i="3"/>
  <c r="N266" i="3"/>
  <c r="N270" i="3"/>
  <c r="N274" i="3"/>
  <c r="N278" i="3"/>
  <c r="N282" i="3"/>
  <c r="N286" i="3"/>
  <c r="N290" i="3"/>
  <c r="N294" i="3"/>
  <c r="N298" i="3"/>
  <c r="N302" i="3"/>
  <c r="N306" i="3"/>
  <c r="N310" i="3"/>
  <c r="N314" i="3"/>
  <c r="N318" i="3"/>
  <c r="N322" i="3"/>
  <c r="N326" i="3"/>
  <c r="N330" i="3"/>
  <c r="N334" i="3"/>
  <c r="N338" i="3"/>
  <c r="N342" i="3"/>
  <c r="N346" i="3"/>
  <c r="N350" i="3"/>
  <c r="N354" i="3"/>
  <c r="N358" i="3"/>
  <c r="N362" i="3"/>
  <c r="N366" i="3"/>
  <c r="N370" i="3"/>
  <c r="N374" i="3"/>
  <c r="N378" i="3"/>
  <c r="N382" i="3"/>
  <c r="N386" i="3"/>
  <c r="N390" i="3"/>
  <c r="N394" i="3"/>
  <c r="N398" i="3"/>
  <c r="N402" i="3"/>
  <c r="N406" i="3"/>
  <c r="N410" i="3"/>
  <c r="N414" i="3"/>
  <c r="N418" i="3"/>
  <c r="N422" i="3"/>
  <c r="N426" i="3"/>
  <c r="N430" i="3"/>
  <c r="N434" i="3"/>
  <c r="N438" i="3"/>
  <c r="N442" i="3"/>
  <c r="N446" i="3"/>
  <c r="N450" i="3"/>
  <c r="N454" i="3"/>
  <c r="N458" i="3"/>
  <c r="N462" i="3"/>
  <c r="N466" i="3"/>
  <c r="N470" i="3"/>
  <c r="N474" i="3"/>
  <c r="N478" i="3"/>
  <c r="N482" i="3"/>
  <c r="N486" i="3"/>
  <c r="N490" i="3"/>
  <c r="N494" i="3"/>
  <c r="N498" i="3"/>
  <c r="N502" i="3"/>
  <c r="N506" i="3"/>
  <c r="N510" i="3"/>
  <c r="N514" i="3"/>
  <c r="N518" i="3"/>
  <c r="N522" i="3"/>
  <c r="N526" i="3"/>
  <c r="N530" i="3"/>
  <c r="N534" i="3"/>
  <c r="N538" i="3"/>
  <c r="N542" i="3"/>
  <c r="N546" i="3"/>
  <c r="N187" i="3"/>
  <c r="N191" i="3"/>
  <c r="N195" i="3"/>
  <c r="N199" i="3"/>
  <c r="N203" i="3"/>
  <c r="N207" i="3"/>
  <c r="N211" i="3"/>
  <c r="N215" i="3"/>
  <c r="N219" i="3"/>
  <c r="N223" i="3"/>
  <c r="N227" i="3"/>
  <c r="N231" i="3"/>
  <c r="N235" i="3"/>
  <c r="N239" i="3"/>
  <c r="N243" i="3"/>
  <c r="N247" i="3"/>
  <c r="N251" i="3"/>
  <c r="N255" i="3"/>
  <c r="N259" i="3"/>
  <c r="N263" i="3"/>
  <c r="N267" i="3"/>
  <c r="N271" i="3"/>
  <c r="N275" i="3"/>
  <c r="N279" i="3"/>
  <c r="N283" i="3"/>
  <c r="N287" i="3"/>
  <c r="N291" i="3"/>
  <c r="N295" i="3"/>
  <c r="N299" i="3"/>
  <c r="N303" i="3"/>
  <c r="N307" i="3"/>
  <c r="N311" i="3"/>
  <c r="N315" i="3"/>
  <c r="N319" i="3"/>
  <c r="N323" i="3"/>
  <c r="N327" i="3"/>
  <c r="N331" i="3"/>
  <c r="N335" i="3"/>
  <c r="N339" i="3"/>
  <c r="N343" i="3"/>
  <c r="N188" i="3"/>
  <c r="N192" i="3"/>
  <c r="N196" i="3"/>
  <c r="N200" i="3"/>
  <c r="N204" i="3"/>
  <c r="N208" i="3"/>
  <c r="N212" i="3"/>
  <c r="N216" i="3"/>
  <c r="N220" i="3"/>
  <c r="N224" i="3"/>
  <c r="N228" i="3"/>
  <c r="N232" i="3"/>
  <c r="N236" i="3"/>
  <c r="N240" i="3"/>
  <c r="N244" i="3"/>
  <c r="N248" i="3"/>
  <c r="N252" i="3"/>
  <c r="N256" i="3"/>
  <c r="N260" i="3"/>
  <c r="N264" i="3"/>
  <c r="N280" i="3"/>
  <c r="N296" i="3"/>
  <c r="N312" i="3"/>
  <c r="N328" i="3"/>
  <c r="N344" i="3"/>
  <c r="N352" i="3"/>
  <c r="N360" i="3"/>
  <c r="N368" i="3"/>
  <c r="N376" i="3"/>
  <c r="N384" i="3"/>
  <c r="N392" i="3"/>
  <c r="N400" i="3"/>
  <c r="N408" i="3"/>
  <c r="N416" i="3"/>
  <c r="N424" i="3"/>
  <c r="N432" i="3"/>
  <c r="N440" i="3"/>
  <c r="N448" i="3"/>
  <c r="N456" i="3"/>
  <c r="N464" i="3"/>
  <c r="N472" i="3"/>
  <c r="N480" i="3"/>
  <c r="N488" i="3"/>
  <c r="N496" i="3"/>
  <c r="N504" i="3"/>
  <c r="N512" i="3"/>
  <c r="N520" i="3"/>
  <c r="N528" i="3"/>
  <c r="N536" i="3"/>
  <c r="N544" i="3"/>
  <c r="N535" i="3"/>
  <c r="N268" i="3"/>
  <c r="N284" i="3"/>
  <c r="N300" i="3"/>
  <c r="N316" i="3"/>
  <c r="N332" i="3"/>
  <c r="N347" i="3"/>
  <c r="N355" i="3"/>
  <c r="N363" i="3"/>
  <c r="N371" i="3"/>
  <c r="N379" i="3"/>
  <c r="N387" i="3"/>
  <c r="N395" i="3"/>
  <c r="N403" i="3"/>
  <c r="N411" i="3"/>
  <c r="N419" i="3"/>
  <c r="N427" i="3"/>
  <c r="N435" i="3"/>
  <c r="N443" i="3"/>
  <c r="N451" i="3"/>
  <c r="N459" i="3"/>
  <c r="N467" i="3"/>
  <c r="N475" i="3"/>
  <c r="N483" i="3"/>
  <c r="N491" i="3"/>
  <c r="N499" i="3"/>
  <c r="N507" i="3"/>
  <c r="N515" i="3"/>
  <c r="N523" i="3"/>
  <c r="N531" i="3"/>
  <c r="N539" i="3"/>
  <c r="N527" i="3"/>
  <c r="N272" i="3"/>
  <c r="N288" i="3"/>
  <c r="N304" i="3"/>
  <c r="N320" i="3"/>
  <c r="N336" i="3"/>
  <c r="N348" i="3"/>
  <c r="N356" i="3"/>
  <c r="N364" i="3"/>
  <c r="N372" i="3"/>
  <c r="N380" i="3"/>
  <c r="N388" i="3"/>
  <c r="N396" i="3"/>
  <c r="N404" i="3"/>
  <c r="N412" i="3"/>
  <c r="N420" i="3"/>
  <c r="N428" i="3"/>
  <c r="N436" i="3"/>
  <c r="N444" i="3"/>
  <c r="N452" i="3"/>
  <c r="N460" i="3"/>
  <c r="N468" i="3"/>
  <c r="N476" i="3"/>
  <c r="N484" i="3"/>
  <c r="N492" i="3"/>
  <c r="N500" i="3"/>
  <c r="N508" i="3"/>
  <c r="N516" i="3"/>
  <c r="N524" i="3"/>
  <c r="N532" i="3"/>
  <c r="N540" i="3"/>
  <c r="N543" i="3"/>
  <c r="N276" i="3"/>
  <c r="N292" i="3"/>
  <c r="N308" i="3"/>
  <c r="N324" i="3"/>
  <c r="N340" i="3"/>
  <c r="N351" i="3"/>
  <c r="N359" i="3"/>
  <c r="N367" i="3"/>
  <c r="N375" i="3"/>
  <c r="N383" i="3"/>
  <c r="N391" i="3"/>
  <c r="N399" i="3"/>
  <c r="N407" i="3"/>
  <c r="N415" i="3"/>
  <c r="N423" i="3"/>
  <c r="N431" i="3"/>
  <c r="N439" i="3"/>
  <c r="N447" i="3"/>
  <c r="N455" i="3"/>
  <c r="N463" i="3"/>
  <c r="N471" i="3"/>
  <c r="N479" i="3"/>
  <c r="N487" i="3"/>
  <c r="N495" i="3"/>
  <c r="N503" i="3"/>
  <c r="N511" i="3"/>
  <c r="N519" i="3"/>
  <c r="O189" i="3"/>
  <c r="P189" i="3" s="1"/>
  <c r="U189" i="3" s="1"/>
  <c r="O193" i="3"/>
  <c r="O197" i="3"/>
  <c r="P197" i="3" s="1"/>
  <c r="U197" i="3" s="1"/>
  <c r="O201" i="3"/>
  <c r="O205" i="3"/>
  <c r="P205" i="3" s="1"/>
  <c r="U205" i="3" s="1"/>
  <c r="O209" i="3"/>
  <c r="O213" i="3"/>
  <c r="O217" i="3"/>
  <c r="O221" i="3"/>
  <c r="P221" i="3" s="1"/>
  <c r="U221" i="3" s="1"/>
  <c r="O225" i="3"/>
  <c r="P225" i="3" s="1"/>
  <c r="U225" i="3" s="1"/>
  <c r="O229" i="3"/>
  <c r="O233" i="3"/>
  <c r="O237" i="3"/>
  <c r="P237" i="3" s="1"/>
  <c r="U237" i="3" s="1"/>
  <c r="O241" i="3"/>
  <c r="O245" i="3"/>
  <c r="O249" i="3"/>
  <c r="O253" i="3"/>
  <c r="P253" i="3" s="1"/>
  <c r="U253" i="3" s="1"/>
  <c r="O257" i="3"/>
  <c r="O261" i="3"/>
  <c r="O265" i="3"/>
  <c r="O269" i="3"/>
  <c r="P269" i="3" s="1"/>
  <c r="U269" i="3" s="1"/>
  <c r="O273" i="3"/>
  <c r="O277" i="3"/>
  <c r="O281" i="3"/>
  <c r="O285" i="3"/>
  <c r="O289" i="3"/>
  <c r="P289" i="3" s="1"/>
  <c r="U289" i="3" s="1"/>
  <c r="O293" i="3"/>
  <c r="P293" i="3" s="1"/>
  <c r="U293" i="3" s="1"/>
  <c r="O297" i="3"/>
  <c r="O301" i="3"/>
  <c r="O305" i="3"/>
  <c r="O309" i="3"/>
  <c r="O313" i="3"/>
  <c r="O317" i="3"/>
  <c r="P317" i="3" s="1"/>
  <c r="U317" i="3" s="1"/>
  <c r="O321" i="3"/>
  <c r="P321" i="3" s="1"/>
  <c r="U321" i="3" s="1"/>
  <c r="O325" i="3"/>
  <c r="P325" i="3" s="1"/>
  <c r="U325" i="3" s="1"/>
  <c r="O329" i="3"/>
  <c r="O333" i="3"/>
  <c r="P333" i="3" s="1"/>
  <c r="U333" i="3" s="1"/>
  <c r="O337" i="3"/>
  <c r="O341" i="3"/>
  <c r="O345" i="3"/>
  <c r="O349" i="3"/>
  <c r="P349" i="3" s="1"/>
  <c r="U349" i="3" s="1"/>
  <c r="O353" i="3"/>
  <c r="P353" i="3" s="1"/>
  <c r="U353" i="3" s="1"/>
  <c r="O357" i="3"/>
  <c r="O361" i="3"/>
  <c r="O365" i="3"/>
  <c r="P365" i="3" s="1"/>
  <c r="U365" i="3" s="1"/>
  <c r="O369" i="3"/>
  <c r="O373" i="3"/>
  <c r="O377" i="3"/>
  <c r="O381" i="3"/>
  <c r="P381" i="3" s="1"/>
  <c r="U381" i="3" s="1"/>
  <c r="O385" i="3"/>
  <c r="P385" i="3" s="1"/>
  <c r="U385" i="3" s="1"/>
  <c r="O389" i="3"/>
  <c r="O393" i="3"/>
  <c r="O397" i="3"/>
  <c r="P397" i="3" s="1"/>
  <c r="U397" i="3" s="1"/>
  <c r="O401" i="3"/>
  <c r="O405" i="3"/>
  <c r="O409" i="3"/>
  <c r="O413" i="3"/>
  <c r="P413" i="3" s="1"/>
  <c r="U413" i="3" s="1"/>
  <c r="O417" i="3"/>
  <c r="P417" i="3" s="1"/>
  <c r="U417" i="3" s="1"/>
  <c r="O421" i="3"/>
  <c r="O425" i="3"/>
  <c r="O429" i="3"/>
  <c r="P429" i="3" s="1"/>
  <c r="U429" i="3" s="1"/>
  <c r="O433" i="3"/>
  <c r="O437" i="3"/>
  <c r="O441" i="3"/>
  <c r="O445" i="3"/>
  <c r="P445" i="3" s="1"/>
  <c r="U445" i="3" s="1"/>
  <c r="O449" i="3"/>
  <c r="P449" i="3" s="1"/>
  <c r="U449" i="3" s="1"/>
  <c r="O453" i="3"/>
  <c r="O457" i="3"/>
  <c r="O461" i="3"/>
  <c r="P461" i="3" s="1"/>
  <c r="U461" i="3" s="1"/>
  <c r="O465" i="3"/>
  <c r="O469" i="3"/>
  <c r="O473" i="3"/>
  <c r="O477" i="3"/>
  <c r="P477" i="3" s="1"/>
  <c r="U477" i="3" s="1"/>
  <c r="O481" i="3"/>
  <c r="P481" i="3" s="1"/>
  <c r="U481" i="3" s="1"/>
  <c r="O485" i="3"/>
  <c r="O489" i="3"/>
  <c r="O493" i="3"/>
  <c r="P493" i="3" s="1"/>
  <c r="U493" i="3" s="1"/>
  <c r="O497" i="3"/>
  <c r="O501" i="3"/>
  <c r="O505" i="3"/>
  <c r="O190" i="3"/>
  <c r="O194" i="3"/>
  <c r="O198" i="3"/>
  <c r="O202" i="3"/>
  <c r="O206" i="3"/>
  <c r="P206" i="3" s="1"/>
  <c r="U206" i="3" s="1"/>
  <c r="O210" i="3"/>
  <c r="O214" i="3"/>
  <c r="O218" i="3"/>
  <c r="P218" i="3" s="1"/>
  <c r="U218" i="3" s="1"/>
  <c r="O222" i="3"/>
  <c r="O226" i="3"/>
  <c r="O230" i="3"/>
  <c r="O234" i="3"/>
  <c r="O238" i="3"/>
  <c r="P238" i="3" s="1"/>
  <c r="U238" i="3" s="1"/>
  <c r="O242" i="3"/>
  <c r="O246" i="3"/>
  <c r="O250" i="3"/>
  <c r="P250" i="3" s="1"/>
  <c r="U250" i="3" s="1"/>
  <c r="O254" i="3"/>
  <c r="O258" i="3"/>
  <c r="O262" i="3"/>
  <c r="O266" i="3"/>
  <c r="O270" i="3"/>
  <c r="P270" i="3" s="1"/>
  <c r="U270" i="3" s="1"/>
  <c r="O274" i="3"/>
  <c r="O278" i="3"/>
  <c r="O282" i="3"/>
  <c r="P282" i="3" s="1"/>
  <c r="U282" i="3" s="1"/>
  <c r="O286" i="3"/>
  <c r="O290" i="3"/>
  <c r="O294" i="3"/>
  <c r="O298" i="3"/>
  <c r="O302" i="3"/>
  <c r="P302" i="3" s="1"/>
  <c r="U302" i="3" s="1"/>
  <c r="O306" i="3"/>
  <c r="O310" i="3"/>
  <c r="O314" i="3"/>
  <c r="P314" i="3" s="1"/>
  <c r="U314" i="3" s="1"/>
  <c r="O318" i="3"/>
  <c r="O322" i="3"/>
  <c r="O326" i="3"/>
  <c r="O330" i="3"/>
  <c r="O334" i="3"/>
  <c r="O338" i="3"/>
  <c r="O342" i="3"/>
  <c r="O346" i="3"/>
  <c r="O350" i="3"/>
  <c r="O354" i="3"/>
  <c r="O358" i="3"/>
  <c r="O362" i="3"/>
  <c r="O366" i="3"/>
  <c r="O370" i="3"/>
  <c r="O374" i="3"/>
  <c r="O378" i="3"/>
  <c r="O382" i="3"/>
  <c r="O386" i="3"/>
  <c r="O390" i="3"/>
  <c r="O394" i="3"/>
  <c r="O398" i="3"/>
  <c r="O402" i="3"/>
  <c r="O406" i="3"/>
  <c r="O410" i="3"/>
  <c r="O414" i="3"/>
  <c r="O418" i="3"/>
  <c r="O422" i="3"/>
  <c r="O426" i="3"/>
  <c r="O430" i="3"/>
  <c r="O434" i="3"/>
  <c r="O438" i="3"/>
  <c r="O442" i="3"/>
  <c r="O446" i="3"/>
  <c r="O450" i="3"/>
  <c r="O454" i="3"/>
  <c r="O458" i="3"/>
  <c r="O462" i="3"/>
  <c r="O466" i="3"/>
  <c r="O470" i="3"/>
  <c r="O474" i="3"/>
  <c r="O478" i="3"/>
  <c r="O482" i="3"/>
  <c r="O486" i="3"/>
  <c r="O490" i="3"/>
  <c r="O494" i="3"/>
  <c r="O498" i="3"/>
  <c r="O502" i="3"/>
  <c r="O506" i="3"/>
  <c r="O187" i="3"/>
  <c r="P187" i="3" s="1"/>
  <c r="U187" i="3" s="1"/>
  <c r="O191" i="3"/>
  <c r="O195" i="3"/>
  <c r="O199" i="3"/>
  <c r="O203" i="3"/>
  <c r="O207" i="3"/>
  <c r="P207" i="3" s="1"/>
  <c r="U207" i="3" s="1"/>
  <c r="O211" i="3"/>
  <c r="O215" i="3"/>
  <c r="O219" i="3"/>
  <c r="P219" i="3" s="1"/>
  <c r="U219" i="3" s="1"/>
  <c r="O223" i="3"/>
  <c r="O227" i="3"/>
  <c r="O231" i="3"/>
  <c r="O235" i="3"/>
  <c r="O239" i="3"/>
  <c r="P239" i="3" s="1"/>
  <c r="U239" i="3" s="1"/>
  <c r="O243" i="3"/>
  <c r="O247" i="3"/>
  <c r="O251" i="3"/>
  <c r="P251" i="3" s="1"/>
  <c r="U251" i="3" s="1"/>
  <c r="O255" i="3"/>
  <c r="O259" i="3"/>
  <c r="O263" i="3"/>
  <c r="O267" i="3"/>
  <c r="O271" i="3"/>
  <c r="P271" i="3" s="1"/>
  <c r="U271" i="3" s="1"/>
  <c r="O200" i="3"/>
  <c r="O216" i="3"/>
  <c r="O232" i="3"/>
  <c r="O248" i="3"/>
  <c r="O264" i="3"/>
  <c r="O276" i="3"/>
  <c r="O284" i="3"/>
  <c r="O292" i="3"/>
  <c r="P292" i="3" s="1"/>
  <c r="U292" i="3" s="1"/>
  <c r="O300" i="3"/>
  <c r="O308" i="3"/>
  <c r="O316" i="3"/>
  <c r="O324" i="3"/>
  <c r="O332" i="3"/>
  <c r="O340" i="3"/>
  <c r="O348" i="3"/>
  <c r="O356" i="3"/>
  <c r="O364" i="3"/>
  <c r="O372" i="3"/>
  <c r="O380" i="3"/>
  <c r="O388" i="3"/>
  <c r="O396" i="3"/>
  <c r="O404" i="3"/>
  <c r="O412" i="3"/>
  <c r="O420" i="3"/>
  <c r="O428" i="3"/>
  <c r="O436" i="3"/>
  <c r="P436" i="3" s="1"/>
  <c r="U436" i="3" s="1"/>
  <c r="O444" i="3"/>
  <c r="O452" i="3"/>
  <c r="O460" i="3"/>
  <c r="O468" i="3"/>
  <c r="O476" i="3"/>
  <c r="O484" i="3"/>
  <c r="O492" i="3"/>
  <c r="O500" i="3"/>
  <c r="O508" i="3"/>
  <c r="O512" i="3"/>
  <c r="P512" i="3" s="1"/>
  <c r="U512" i="3" s="1"/>
  <c r="O516" i="3"/>
  <c r="O520" i="3"/>
  <c r="O524" i="3"/>
  <c r="O528" i="3"/>
  <c r="O532" i="3"/>
  <c r="O536" i="3"/>
  <c r="O540" i="3"/>
  <c r="O544" i="3"/>
  <c r="O188" i="3"/>
  <c r="O204" i="3"/>
  <c r="O220" i="3"/>
  <c r="P220" i="3" s="1"/>
  <c r="U220" i="3" s="1"/>
  <c r="O236" i="3"/>
  <c r="O252" i="3"/>
  <c r="O268" i="3"/>
  <c r="O279" i="3"/>
  <c r="O287" i="3"/>
  <c r="O295" i="3"/>
  <c r="O303" i="3"/>
  <c r="O311" i="3"/>
  <c r="O319" i="3"/>
  <c r="O327" i="3"/>
  <c r="O335" i="3"/>
  <c r="O343" i="3"/>
  <c r="O351" i="3"/>
  <c r="O359" i="3"/>
  <c r="O367" i="3"/>
  <c r="O375" i="3"/>
  <c r="O383" i="3"/>
  <c r="O391" i="3"/>
  <c r="O399" i="3"/>
  <c r="O407" i="3"/>
  <c r="O415" i="3"/>
  <c r="O423" i="3"/>
  <c r="O431" i="3"/>
  <c r="O439" i="3"/>
  <c r="O447" i="3"/>
  <c r="P447" i="3" s="1"/>
  <c r="U447" i="3" s="1"/>
  <c r="O455" i="3"/>
  <c r="O463" i="3"/>
  <c r="O471" i="3"/>
  <c r="O479" i="3"/>
  <c r="O487" i="3"/>
  <c r="O495" i="3"/>
  <c r="O503" i="3"/>
  <c r="O509" i="3"/>
  <c r="P509" i="3" s="1"/>
  <c r="U509" i="3" s="1"/>
  <c r="O513" i="3"/>
  <c r="O517" i="3"/>
  <c r="O521" i="3"/>
  <c r="O525" i="3"/>
  <c r="P525" i="3" s="1"/>
  <c r="U525" i="3" s="1"/>
  <c r="O529" i="3"/>
  <c r="O533" i="3"/>
  <c r="O537" i="3"/>
  <c r="O541" i="3"/>
  <c r="P541" i="3" s="1"/>
  <c r="U541" i="3" s="1"/>
  <c r="O545" i="3"/>
  <c r="O192" i="3"/>
  <c r="O208" i="3"/>
  <c r="P208" i="3" s="1"/>
  <c r="U208" i="3" s="1"/>
  <c r="O224" i="3"/>
  <c r="O240" i="3"/>
  <c r="O256" i="3"/>
  <c r="O272" i="3"/>
  <c r="P272" i="3" s="1"/>
  <c r="U272" i="3" s="1"/>
  <c r="O280" i="3"/>
  <c r="O288" i="3"/>
  <c r="O296" i="3"/>
  <c r="O304" i="3"/>
  <c r="O312" i="3"/>
  <c r="O320" i="3"/>
  <c r="O328" i="3"/>
  <c r="O336" i="3"/>
  <c r="O344" i="3"/>
  <c r="P344" i="3" s="1"/>
  <c r="U344" i="3" s="1"/>
  <c r="O352" i="3"/>
  <c r="O360" i="3"/>
  <c r="O368" i="3"/>
  <c r="O376" i="3"/>
  <c r="O384" i="3"/>
  <c r="P384" i="3" s="1"/>
  <c r="U384" i="3" s="1"/>
  <c r="O392" i="3"/>
  <c r="O400" i="3"/>
  <c r="O408" i="3"/>
  <c r="O416" i="3"/>
  <c r="O424" i="3"/>
  <c r="O432" i="3"/>
  <c r="O440" i="3"/>
  <c r="O448" i="3"/>
  <c r="O456" i="3"/>
  <c r="O464" i="3"/>
  <c r="O472" i="3"/>
  <c r="O480" i="3"/>
  <c r="O488" i="3"/>
  <c r="O496" i="3"/>
  <c r="O504" i="3"/>
  <c r="O510" i="3"/>
  <c r="O514" i="3"/>
  <c r="O518" i="3"/>
  <c r="P518" i="3" s="1"/>
  <c r="U518" i="3" s="1"/>
  <c r="O522" i="3"/>
  <c r="O526" i="3"/>
  <c r="O530" i="3"/>
  <c r="O534" i="3"/>
  <c r="P534" i="3" s="1"/>
  <c r="U534" i="3" s="1"/>
  <c r="O538" i="3"/>
  <c r="P538" i="3" s="1"/>
  <c r="U538" i="3" s="1"/>
  <c r="O542" i="3"/>
  <c r="O546" i="3"/>
  <c r="O196" i="3"/>
  <c r="P196" i="3" s="1"/>
  <c r="U196" i="3" s="1"/>
  <c r="O212" i="3"/>
  <c r="P212" i="3" s="1"/>
  <c r="U212" i="3" s="1"/>
  <c r="O228" i="3"/>
  <c r="P228" i="3" s="1"/>
  <c r="U228" i="3" s="1"/>
  <c r="O244" i="3"/>
  <c r="O260" i="3"/>
  <c r="P260" i="3" s="1"/>
  <c r="U260" i="3" s="1"/>
  <c r="O275" i="3"/>
  <c r="O283" i="3"/>
  <c r="O291" i="3"/>
  <c r="O299" i="3"/>
  <c r="P299" i="3" s="1"/>
  <c r="U299" i="3" s="1"/>
  <c r="O307" i="3"/>
  <c r="O315" i="3"/>
  <c r="O323" i="3"/>
  <c r="O331" i="3"/>
  <c r="P331" i="3" s="1"/>
  <c r="U331" i="3" s="1"/>
  <c r="O339" i="3"/>
  <c r="O347" i="3"/>
  <c r="O355" i="3"/>
  <c r="O363" i="3"/>
  <c r="O371" i="3"/>
  <c r="O379" i="3"/>
  <c r="O387" i="3"/>
  <c r="O395" i="3"/>
  <c r="O403" i="3"/>
  <c r="O411" i="3"/>
  <c r="O419" i="3"/>
  <c r="O427" i="3"/>
  <c r="O435" i="3"/>
  <c r="O443" i="3"/>
  <c r="O451" i="3"/>
  <c r="O459" i="3"/>
  <c r="O467" i="3"/>
  <c r="O475" i="3"/>
  <c r="O483" i="3"/>
  <c r="O491" i="3"/>
  <c r="O499" i="3"/>
  <c r="O507" i="3"/>
  <c r="O511" i="3"/>
  <c r="O515" i="3"/>
  <c r="O519" i="3"/>
  <c r="O523" i="3"/>
  <c r="P523" i="3" s="1"/>
  <c r="U523" i="3" s="1"/>
  <c r="O527" i="3"/>
  <c r="O531" i="3"/>
  <c r="O535" i="3"/>
  <c r="O539" i="3"/>
  <c r="O543" i="3"/>
  <c r="T334" i="3"/>
  <c r="T7" i="3"/>
  <c r="T723" i="3"/>
  <c r="T707" i="3"/>
  <c r="T691" i="3"/>
  <c r="T675" i="3"/>
  <c r="T658" i="3"/>
  <c r="T626" i="3"/>
  <c r="T594" i="3"/>
  <c r="T562" i="3"/>
  <c r="T505" i="3"/>
  <c r="T441" i="3"/>
  <c r="T377" i="3"/>
  <c r="T719" i="3"/>
  <c r="T703" i="3"/>
  <c r="T687" i="3"/>
  <c r="T671" i="3"/>
  <c r="T650" i="3"/>
  <c r="T618" i="3"/>
  <c r="T586" i="3"/>
  <c r="T553" i="3"/>
  <c r="T489" i="3"/>
  <c r="T425" i="3"/>
  <c r="T361" i="3"/>
  <c r="T715" i="3"/>
  <c r="T699" i="3"/>
  <c r="T683" i="3"/>
  <c r="T667" i="3"/>
  <c r="T642" i="3"/>
  <c r="T610" i="3"/>
  <c r="T578" i="3"/>
  <c r="T537" i="3"/>
  <c r="T473" i="3"/>
  <c r="T409" i="3"/>
  <c r="T345" i="3"/>
  <c r="T711" i="3"/>
  <c r="T695" i="3"/>
  <c r="T679" i="3"/>
  <c r="T663" i="3"/>
  <c r="T634" i="3"/>
  <c r="T602" i="3"/>
  <c r="T570" i="3"/>
  <c r="T521" i="3"/>
  <c r="T457" i="3"/>
  <c r="T393" i="3"/>
  <c r="T323" i="3"/>
  <c r="P724" i="3"/>
  <c r="U724" i="3" s="1"/>
  <c r="P720" i="3"/>
  <c r="U720" i="3" s="1"/>
  <c r="P716" i="3"/>
  <c r="U716" i="3" s="1"/>
  <c r="P712" i="3"/>
  <c r="U712" i="3" s="1"/>
  <c r="P708" i="3"/>
  <c r="U708" i="3" s="1"/>
  <c r="P704" i="3"/>
  <c r="U704" i="3" s="1"/>
  <c r="P700" i="3"/>
  <c r="U700" i="3" s="1"/>
  <c r="P696" i="3"/>
  <c r="U696" i="3" s="1"/>
  <c r="P692" i="3"/>
  <c r="U692" i="3" s="1"/>
  <c r="P688" i="3"/>
  <c r="U688" i="3" s="1"/>
  <c r="P684" i="3"/>
  <c r="U684" i="3" s="1"/>
  <c r="P680" i="3"/>
  <c r="U680" i="3" s="1"/>
  <c r="P676" i="3"/>
  <c r="U676" i="3" s="1"/>
  <c r="P672" i="3"/>
  <c r="U672" i="3" s="1"/>
  <c r="P668" i="3"/>
  <c r="U668" i="3" s="1"/>
  <c r="P664" i="3"/>
  <c r="U664" i="3" s="1"/>
  <c r="P660" i="3"/>
  <c r="U660" i="3" s="1"/>
  <c r="P656" i="3"/>
  <c r="U656" i="3" s="1"/>
  <c r="P652" i="3"/>
  <c r="U652" i="3" s="1"/>
  <c r="P648" i="3"/>
  <c r="U648" i="3" s="1"/>
  <c r="P644" i="3"/>
  <c r="U644" i="3" s="1"/>
  <c r="P640" i="3"/>
  <c r="U640" i="3" s="1"/>
  <c r="P636" i="3"/>
  <c r="U636" i="3" s="1"/>
  <c r="P632" i="3"/>
  <c r="U632" i="3" s="1"/>
  <c r="P628" i="3"/>
  <c r="U628" i="3" s="1"/>
  <c r="P624" i="3"/>
  <c r="U624" i="3" s="1"/>
  <c r="P620" i="3"/>
  <c r="U620" i="3" s="1"/>
  <c r="P616" i="3"/>
  <c r="U616" i="3" s="1"/>
  <c r="P612" i="3"/>
  <c r="U612" i="3" s="1"/>
  <c r="P608" i="3"/>
  <c r="U608" i="3" s="1"/>
  <c r="P604" i="3"/>
  <c r="U604" i="3" s="1"/>
  <c r="P600" i="3"/>
  <c r="U600" i="3" s="1"/>
  <c r="P596" i="3"/>
  <c r="U596" i="3" s="1"/>
  <c r="P592" i="3"/>
  <c r="U592" i="3" s="1"/>
  <c r="P588" i="3"/>
  <c r="U588" i="3" s="1"/>
  <c r="P584" i="3"/>
  <c r="U584" i="3" s="1"/>
  <c r="P580" i="3"/>
  <c r="U580" i="3" s="1"/>
  <c r="P576" i="3"/>
  <c r="U576" i="3" s="1"/>
  <c r="P572" i="3"/>
  <c r="U572" i="3" s="1"/>
  <c r="P568" i="3"/>
  <c r="U568" i="3" s="1"/>
  <c r="P564" i="3"/>
  <c r="U564" i="3" s="1"/>
  <c r="P560" i="3"/>
  <c r="U560" i="3" s="1"/>
  <c r="P552" i="3"/>
  <c r="U552" i="3" s="1"/>
  <c r="P548" i="3"/>
  <c r="U548" i="3" s="1"/>
  <c r="P7" i="3"/>
  <c r="U7" i="3" s="1"/>
  <c r="S728" i="3"/>
  <c r="R728" i="3"/>
  <c r="P719" i="3"/>
  <c r="U719" i="3" s="1"/>
  <c r="P711" i="3"/>
  <c r="U711" i="3" s="1"/>
  <c r="P703" i="3"/>
  <c r="U703" i="3" s="1"/>
  <c r="P695" i="3"/>
  <c r="U695" i="3" s="1"/>
  <c r="P683" i="3"/>
  <c r="U683" i="3" s="1"/>
  <c r="P675" i="3"/>
  <c r="U675" i="3" s="1"/>
  <c r="P671" i="3"/>
  <c r="U671" i="3" s="1"/>
  <c r="P663" i="3"/>
  <c r="U663" i="3" s="1"/>
  <c r="P651" i="3"/>
  <c r="U651" i="3" s="1"/>
  <c r="P643" i="3"/>
  <c r="U643" i="3" s="1"/>
  <c r="P639" i="3"/>
  <c r="U639" i="3" s="1"/>
  <c r="P631" i="3"/>
  <c r="U631" i="3" s="1"/>
  <c r="P623" i="3"/>
  <c r="U623" i="3" s="1"/>
  <c r="P615" i="3"/>
  <c r="U615" i="3" s="1"/>
  <c r="P607" i="3"/>
  <c r="U607" i="3" s="1"/>
  <c r="P595" i="3"/>
  <c r="U595" i="3" s="1"/>
  <c r="P587" i="3"/>
  <c r="U587" i="3" s="1"/>
  <c r="P579" i="3"/>
  <c r="U579" i="3" s="1"/>
  <c r="P571" i="3"/>
  <c r="U571" i="3" s="1"/>
  <c r="P563" i="3"/>
  <c r="U563" i="3" s="1"/>
  <c r="P555" i="3"/>
  <c r="U555" i="3" s="1"/>
  <c r="P551" i="3"/>
  <c r="U551" i="3" s="1"/>
  <c r="P726" i="3"/>
  <c r="U726" i="3" s="1"/>
  <c r="P722" i="3"/>
  <c r="U722" i="3" s="1"/>
  <c r="P718" i="3"/>
  <c r="U718" i="3" s="1"/>
  <c r="P714" i="3"/>
  <c r="U714" i="3" s="1"/>
  <c r="P710" i="3"/>
  <c r="U710" i="3" s="1"/>
  <c r="P706" i="3"/>
  <c r="U706" i="3" s="1"/>
  <c r="P702" i="3"/>
  <c r="U702" i="3" s="1"/>
  <c r="P698" i="3"/>
  <c r="U698" i="3" s="1"/>
  <c r="P694" i="3"/>
  <c r="U694" i="3" s="1"/>
  <c r="P690" i="3"/>
  <c r="U690" i="3" s="1"/>
  <c r="P686" i="3"/>
  <c r="U686" i="3" s="1"/>
  <c r="P682" i="3"/>
  <c r="U682" i="3" s="1"/>
  <c r="P678" i="3"/>
  <c r="U678" i="3" s="1"/>
  <c r="P674" i="3"/>
  <c r="U674" i="3" s="1"/>
  <c r="P670" i="3"/>
  <c r="U670" i="3" s="1"/>
  <c r="P666" i="3"/>
  <c r="U666" i="3" s="1"/>
  <c r="P662" i="3"/>
  <c r="U662" i="3" s="1"/>
  <c r="P658" i="3"/>
  <c r="U658" i="3" s="1"/>
  <c r="P654" i="3"/>
  <c r="U654" i="3" s="1"/>
  <c r="P650" i="3"/>
  <c r="U650" i="3" s="1"/>
  <c r="P646" i="3"/>
  <c r="U646" i="3" s="1"/>
  <c r="P642" i="3"/>
  <c r="U642" i="3" s="1"/>
  <c r="P638" i="3"/>
  <c r="U638" i="3" s="1"/>
  <c r="P634" i="3"/>
  <c r="U634" i="3" s="1"/>
  <c r="P630" i="3"/>
  <c r="U630" i="3" s="1"/>
  <c r="P626" i="3"/>
  <c r="U626" i="3" s="1"/>
  <c r="P622" i="3"/>
  <c r="U622" i="3" s="1"/>
  <c r="P618" i="3"/>
  <c r="U618" i="3" s="1"/>
  <c r="P614" i="3"/>
  <c r="U614" i="3" s="1"/>
  <c r="P610" i="3"/>
  <c r="U610" i="3" s="1"/>
  <c r="P606" i="3"/>
  <c r="U606" i="3" s="1"/>
  <c r="P602" i="3"/>
  <c r="U602" i="3" s="1"/>
  <c r="P598" i="3"/>
  <c r="U598" i="3" s="1"/>
  <c r="P594" i="3"/>
  <c r="U594" i="3" s="1"/>
  <c r="P590" i="3"/>
  <c r="U590" i="3" s="1"/>
  <c r="P586" i="3"/>
  <c r="U586" i="3" s="1"/>
  <c r="P582" i="3"/>
  <c r="U582" i="3" s="1"/>
  <c r="P578" i="3"/>
  <c r="U578" i="3" s="1"/>
  <c r="P574" i="3"/>
  <c r="U574" i="3" s="1"/>
  <c r="P570" i="3"/>
  <c r="U570" i="3" s="1"/>
  <c r="P566" i="3"/>
  <c r="U566" i="3" s="1"/>
  <c r="P562" i="3"/>
  <c r="U562" i="3" s="1"/>
  <c r="P558" i="3"/>
  <c r="U558" i="3" s="1"/>
  <c r="P554" i="3"/>
  <c r="U554" i="3" s="1"/>
  <c r="P550" i="3"/>
  <c r="U550" i="3" s="1"/>
  <c r="P723" i="3"/>
  <c r="U723" i="3" s="1"/>
  <c r="P715" i="3"/>
  <c r="U715" i="3" s="1"/>
  <c r="P707" i="3"/>
  <c r="U707" i="3" s="1"/>
  <c r="P699" i="3"/>
  <c r="U699" i="3" s="1"/>
  <c r="P691" i="3"/>
  <c r="U691" i="3" s="1"/>
  <c r="P687" i="3"/>
  <c r="U687" i="3" s="1"/>
  <c r="P679" i="3"/>
  <c r="U679" i="3" s="1"/>
  <c r="P667" i="3"/>
  <c r="U667" i="3" s="1"/>
  <c r="P659" i="3"/>
  <c r="U659" i="3" s="1"/>
  <c r="P655" i="3"/>
  <c r="U655" i="3" s="1"/>
  <c r="P647" i="3"/>
  <c r="U647" i="3" s="1"/>
  <c r="P635" i="3"/>
  <c r="U635" i="3" s="1"/>
  <c r="P627" i="3"/>
  <c r="U627" i="3" s="1"/>
  <c r="P619" i="3"/>
  <c r="U619" i="3" s="1"/>
  <c r="P611" i="3"/>
  <c r="U611" i="3" s="1"/>
  <c r="P603" i="3"/>
  <c r="U603" i="3" s="1"/>
  <c r="P599" i="3"/>
  <c r="U599" i="3" s="1"/>
  <c r="P591" i="3"/>
  <c r="U591" i="3" s="1"/>
  <c r="P583" i="3"/>
  <c r="U583" i="3" s="1"/>
  <c r="P575" i="3"/>
  <c r="U575" i="3" s="1"/>
  <c r="P567" i="3"/>
  <c r="U567" i="3" s="1"/>
  <c r="P559" i="3"/>
  <c r="U559" i="3" s="1"/>
  <c r="P547" i="3"/>
  <c r="U547" i="3" s="1"/>
  <c r="P556" i="3"/>
  <c r="U556" i="3" s="1"/>
  <c r="P725" i="3"/>
  <c r="U725" i="3" s="1"/>
  <c r="P721" i="3"/>
  <c r="U721" i="3" s="1"/>
  <c r="P717" i="3"/>
  <c r="U717" i="3" s="1"/>
  <c r="P713" i="3"/>
  <c r="U713" i="3" s="1"/>
  <c r="P709" i="3"/>
  <c r="U709" i="3" s="1"/>
  <c r="P705" i="3"/>
  <c r="U705" i="3" s="1"/>
  <c r="P701" i="3"/>
  <c r="U701" i="3" s="1"/>
  <c r="P697" i="3"/>
  <c r="U697" i="3" s="1"/>
  <c r="P693" i="3"/>
  <c r="U693" i="3" s="1"/>
  <c r="P689" i="3"/>
  <c r="U689" i="3" s="1"/>
  <c r="P685" i="3"/>
  <c r="U685" i="3" s="1"/>
  <c r="P681" i="3"/>
  <c r="U681" i="3" s="1"/>
  <c r="P677" i="3"/>
  <c r="U677" i="3" s="1"/>
  <c r="P673" i="3"/>
  <c r="U673" i="3" s="1"/>
  <c r="P669" i="3"/>
  <c r="U669" i="3" s="1"/>
  <c r="P665" i="3"/>
  <c r="U665" i="3" s="1"/>
  <c r="P661" i="3"/>
  <c r="U661" i="3" s="1"/>
  <c r="P657" i="3"/>
  <c r="U657" i="3" s="1"/>
  <c r="P653" i="3"/>
  <c r="U653" i="3" s="1"/>
  <c r="P649" i="3"/>
  <c r="U649" i="3" s="1"/>
  <c r="P645" i="3"/>
  <c r="U645" i="3" s="1"/>
  <c r="P641" i="3"/>
  <c r="U641" i="3" s="1"/>
  <c r="P637" i="3"/>
  <c r="U637" i="3" s="1"/>
  <c r="P633" i="3"/>
  <c r="U633" i="3" s="1"/>
  <c r="P629" i="3"/>
  <c r="U629" i="3" s="1"/>
  <c r="P625" i="3"/>
  <c r="U625" i="3" s="1"/>
  <c r="P621" i="3"/>
  <c r="U621" i="3" s="1"/>
  <c r="P617" i="3"/>
  <c r="U617" i="3" s="1"/>
  <c r="P613" i="3"/>
  <c r="U613" i="3" s="1"/>
  <c r="P609" i="3"/>
  <c r="U609" i="3" s="1"/>
  <c r="P605" i="3"/>
  <c r="U605" i="3" s="1"/>
  <c r="P601" i="3"/>
  <c r="U601" i="3" s="1"/>
  <c r="P597" i="3"/>
  <c r="U597" i="3" s="1"/>
  <c r="P593" i="3"/>
  <c r="U593" i="3" s="1"/>
  <c r="P589" i="3"/>
  <c r="U589" i="3" s="1"/>
  <c r="P585" i="3"/>
  <c r="U585" i="3" s="1"/>
  <c r="P581" i="3"/>
  <c r="U581" i="3" s="1"/>
  <c r="P577" i="3"/>
  <c r="U577" i="3" s="1"/>
  <c r="P573" i="3"/>
  <c r="U573" i="3" s="1"/>
  <c r="P569" i="3"/>
  <c r="U569" i="3" s="1"/>
  <c r="P565" i="3"/>
  <c r="U565" i="3" s="1"/>
  <c r="P561" i="3"/>
  <c r="U561" i="3" s="1"/>
  <c r="P557" i="3"/>
  <c r="U557" i="3" s="1"/>
  <c r="P553" i="3"/>
  <c r="U553" i="3" s="1"/>
  <c r="P549" i="3"/>
  <c r="U549" i="3" s="1"/>
  <c r="P369" i="3"/>
  <c r="U369" i="3" s="1"/>
  <c r="P320" i="3"/>
  <c r="U320" i="3" s="1"/>
  <c r="P184" i="3"/>
  <c r="U184" i="3" s="1"/>
  <c r="P180" i="3"/>
  <c r="U180" i="3" s="1"/>
  <c r="P176" i="3"/>
  <c r="U176" i="3" s="1"/>
  <c r="P172" i="3"/>
  <c r="U172" i="3" s="1"/>
  <c r="P168" i="3"/>
  <c r="U168" i="3" s="1"/>
  <c r="P164" i="3"/>
  <c r="U164" i="3" s="1"/>
  <c r="P160" i="3"/>
  <c r="U160" i="3" s="1"/>
  <c r="P156" i="3"/>
  <c r="U156" i="3" s="1"/>
  <c r="P152" i="3"/>
  <c r="U152" i="3" s="1"/>
  <c r="P148" i="3"/>
  <c r="U148" i="3" s="1"/>
  <c r="P144" i="3"/>
  <c r="U144" i="3" s="1"/>
  <c r="P140" i="3"/>
  <c r="U140" i="3" s="1"/>
  <c r="P136" i="3"/>
  <c r="U136" i="3" s="1"/>
  <c r="P132" i="3"/>
  <c r="U132" i="3" s="1"/>
  <c r="P128" i="3"/>
  <c r="U128" i="3" s="1"/>
  <c r="P255" i="3"/>
  <c r="U255" i="3" s="1"/>
  <c r="P203" i="3"/>
  <c r="U203" i="3" s="1"/>
  <c r="P183" i="3"/>
  <c r="U183" i="3" s="1"/>
  <c r="P179" i="3"/>
  <c r="U179" i="3" s="1"/>
  <c r="P175" i="3"/>
  <c r="U175" i="3" s="1"/>
  <c r="P171" i="3"/>
  <c r="U171" i="3" s="1"/>
  <c r="P167" i="3"/>
  <c r="U167" i="3" s="1"/>
  <c r="P163" i="3"/>
  <c r="U163" i="3" s="1"/>
  <c r="P159" i="3"/>
  <c r="U159" i="3" s="1"/>
  <c r="P155" i="3"/>
  <c r="U155" i="3" s="1"/>
  <c r="P151" i="3"/>
  <c r="U151" i="3" s="1"/>
  <c r="P147" i="3"/>
  <c r="U147" i="3" s="1"/>
  <c r="P143" i="3"/>
  <c r="U143" i="3" s="1"/>
  <c r="P139" i="3"/>
  <c r="U139" i="3" s="1"/>
  <c r="P135" i="3"/>
  <c r="U135" i="3" s="1"/>
  <c r="P131" i="3"/>
  <c r="U131" i="3" s="1"/>
  <c r="P127" i="3"/>
  <c r="U127" i="3" s="1"/>
  <c r="P123" i="3"/>
  <c r="U123" i="3" s="1"/>
  <c r="P119" i="3"/>
  <c r="U119" i="3" s="1"/>
  <c r="P115" i="3"/>
  <c r="U115" i="3" s="1"/>
  <c r="P111" i="3"/>
  <c r="U111" i="3" s="1"/>
  <c r="P107" i="3"/>
  <c r="U107" i="3" s="1"/>
  <c r="P103" i="3"/>
  <c r="U103" i="3" s="1"/>
  <c r="P99" i="3"/>
  <c r="U99" i="3" s="1"/>
  <c r="P95" i="3"/>
  <c r="U95" i="3" s="1"/>
  <c r="P91" i="3"/>
  <c r="U91" i="3" s="1"/>
  <c r="P87" i="3"/>
  <c r="U87" i="3" s="1"/>
  <c r="P83" i="3"/>
  <c r="U83" i="3" s="1"/>
  <c r="P79" i="3"/>
  <c r="U79" i="3" s="1"/>
  <c r="P75" i="3"/>
  <c r="U75" i="3" s="1"/>
  <c r="P71" i="3"/>
  <c r="U71" i="3" s="1"/>
  <c r="P67" i="3"/>
  <c r="U67" i="3" s="1"/>
  <c r="P63" i="3"/>
  <c r="U63" i="3" s="1"/>
  <c r="P59" i="3"/>
  <c r="U59" i="3" s="1"/>
  <c r="P55" i="3"/>
  <c r="U55" i="3" s="1"/>
  <c r="P51" i="3"/>
  <c r="U51" i="3" s="1"/>
  <c r="P47" i="3"/>
  <c r="U47" i="3" s="1"/>
  <c r="P43" i="3"/>
  <c r="U43" i="3" s="1"/>
  <c r="P39" i="3"/>
  <c r="U39" i="3" s="1"/>
  <c r="P35" i="3"/>
  <c r="U35" i="3" s="1"/>
  <c r="P31" i="3"/>
  <c r="U31" i="3" s="1"/>
  <c r="P27" i="3"/>
  <c r="U27" i="3" s="1"/>
  <c r="P23" i="3"/>
  <c r="U23" i="3" s="1"/>
  <c r="P19" i="3"/>
  <c r="U19" i="3" s="1"/>
  <c r="P15" i="3"/>
  <c r="U15" i="3" s="1"/>
  <c r="P11" i="3"/>
  <c r="U11" i="3" s="1"/>
  <c r="P234" i="3"/>
  <c r="U234" i="3" s="1"/>
  <c r="P186" i="3"/>
  <c r="U186" i="3" s="1"/>
  <c r="P182" i="3"/>
  <c r="U182" i="3" s="1"/>
  <c r="P178" i="3"/>
  <c r="U178" i="3" s="1"/>
  <c r="P174" i="3"/>
  <c r="U174" i="3" s="1"/>
  <c r="P170" i="3"/>
  <c r="U170" i="3" s="1"/>
  <c r="P166" i="3"/>
  <c r="U166" i="3" s="1"/>
  <c r="P162" i="3"/>
  <c r="U162" i="3" s="1"/>
  <c r="P158" i="3"/>
  <c r="U158" i="3" s="1"/>
  <c r="P154" i="3"/>
  <c r="U154" i="3" s="1"/>
  <c r="P150" i="3"/>
  <c r="U150" i="3" s="1"/>
  <c r="P146" i="3"/>
  <c r="U146" i="3" s="1"/>
  <c r="P142" i="3"/>
  <c r="U142" i="3" s="1"/>
  <c r="P138" i="3"/>
  <c r="U138" i="3" s="1"/>
  <c r="P134" i="3"/>
  <c r="U134" i="3" s="1"/>
  <c r="P130" i="3"/>
  <c r="U130" i="3" s="1"/>
  <c r="P126" i="3"/>
  <c r="U126" i="3" s="1"/>
  <c r="P122" i="3"/>
  <c r="U122" i="3" s="1"/>
  <c r="P118" i="3"/>
  <c r="U118" i="3" s="1"/>
  <c r="P114" i="3"/>
  <c r="U114" i="3" s="1"/>
  <c r="P110" i="3"/>
  <c r="U110" i="3" s="1"/>
  <c r="P106" i="3"/>
  <c r="U106" i="3" s="1"/>
  <c r="P102" i="3"/>
  <c r="U102" i="3" s="1"/>
  <c r="P98" i="3"/>
  <c r="U98" i="3" s="1"/>
  <c r="P94" i="3"/>
  <c r="U94" i="3" s="1"/>
  <c r="P90" i="3"/>
  <c r="U90" i="3" s="1"/>
  <c r="P86" i="3"/>
  <c r="U86" i="3" s="1"/>
  <c r="P82" i="3"/>
  <c r="U82" i="3" s="1"/>
  <c r="P78" i="3"/>
  <c r="U78" i="3" s="1"/>
  <c r="P74" i="3"/>
  <c r="U74" i="3" s="1"/>
  <c r="P70" i="3"/>
  <c r="U70" i="3" s="1"/>
  <c r="P66" i="3"/>
  <c r="U66" i="3" s="1"/>
  <c r="P62" i="3"/>
  <c r="U62" i="3" s="1"/>
  <c r="P58" i="3"/>
  <c r="U58" i="3" s="1"/>
  <c r="P54" i="3"/>
  <c r="U54" i="3" s="1"/>
  <c r="P50" i="3"/>
  <c r="U50" i="3" s="1"/>
  <c r="P46" i="3"/>
  <c r="U46" i="3" s="1"/>
  <c r="P42" i="3"/>
  <c r="U42" i="3" s="1"/>
  <c r="P38" i="3"/>
  <c r="U38" i="3" s="1"/>
  <c r="P34" i="3"/>
  <c r="U34" i="3" s="1"/>
  <c r="P30" i="3"/>
  <c r="U30" i="3" s="1"/>
  <c r="P26" i="3"/>
  <c r="U26" i="3" s="1"/>
  <c r="P22" i="3"/>
  <c r="U22" i="3" s="1"/>
  <c r="P18" i="3"/>
  <c r="U18" i="3" s="1"/>
  <c r="P14" i="3"/>
  <c r="U14" i="3" s="1"/>
  <c r="P10" i="3"/>
  <c r="U10" i="3" s="1"/>
  <c r="P309" i="3"/>
  <c r="U309" i="3" s="1"/>
  <c r="P301" i="3"/>
  <c r="U301" i="3" s="1"/>
  <c r="P285" i="3"/>
  <c r="U285" i="3" s="1"/>
  <c r="P277" i="3"/>
  <c r="U277" i="3" s="1"/>
  <c r="P261" i="3"/>
  <c r="U261" i="3" s="1"/>
  <c r="P257" i="3"/>
  <c r="U257" i="3" s="1"/>
  <c r="P245" i="3"/>
  <c r="U245" i="3" s="1"/>
  <c r="P229" i="3"/>
  <c r="U229" i="3" s="1"/>
  <c r="P213" i="3"/>
  <c r="U213" i="3" s="1"/>
  <c r="P193" i="3"/>
  <c r="U193" i="3" s="1"/>
  <c r="P185" i="3"/>
  <c r="U185" i="3" s="1"/>
  <c r="P181" i="3"/>
  <c r="U181" i="3" s="1"/>
  <c r="P177" i="3"/>
  <c r="U177" i="3" s="1"/>
  <c r="P173" i="3"/>
  <c r="U173" i="3" s="1"/>
  <c r="P169" i="3"/>
  <c r="U169" i="3" s="1"/>
  <c r="P165" i="3"/>
  <c r="U165" i="3" s="1"/>
  <c r="P161" i="3"/>
  <c r="U161" i="3" s="1"/>
  <c r="P157" i="3"/>
  <c r="U157" i="3" s="1"/>
  <c r="P153" i="3"/>
  <c r="U153" i="3" s="1"/>
  <c r="P149" i="3"/>
  <c r="U149" i="3" s="1"/>
  <c r="P145" i="3"/>
  <c r="U145" i="3" s="1"/>
  <c r="P141" i="3"/>
  <c r="U141" i="3" s="1"/>
  <c r="P137" i="3"/>
  <c r="U137" i="3" s="1"/>
  <c r="P133" i="3"/>
  <c r="U133" i="3" s="1"/>
  <c r="P129" i="3"/>
  <c r="U129" i="3" s="1"/>
  <c r="P125" i="3"/>
  <c r="U125" i="3" s="1"/>
  <c r="P121" i="3"/>
  <c r="U121" i="3" s="1"/>
  <c r="P117" i="3"/>
  <c r="U117" i="3" s="1"/>
  <c r="P113" i="3"/>
  <c r="U113" i="3" s="1"/>
  <c r="P109" i="3"/>
  <c r="U109" i="3" s="1"/>
  <c r="P105" i="3"/>
  <c r="U105" i="3" s="1"/>
  <c r="P101" i="3"/>
  <c r="U101" i="3" s="1"/>
  <c r="P97" i="3"/>
  <c r="U97" i="3" s="1"/>
  <c r="P93" i="3"/>
  <c r="U93" i="3" s="1"/>
  <c r="P89" i="3"/>
  <c r="U89" i="3" s="1"/>
  <c r="P85" i="3"/>
  <c r="U85" i="3" s="1"/>
  <c r="P81" i="3"/>
  <c r="U81" i="3" s="1"/>
  <c r="P77" i="3"/>
  <c r="U77" i="3" s="1"/>
  <c r="P73" i="3"/>
  <c r="U73" i="3" s="1"/>
  <c r="P69" i="3"/>
  <c r="U69" i="3" s="1"/>
  <c r="P65" i="3"/>
  <c r="U65" i="3" s="1"/>
  <c r="P61" i="3"/>
  <c r="U61" i="3" s="1"/>
  <c r="P57" i="3"/>
  <c r="U57" i="3" s="1"/>
  <c r="P53" i="3"/>
  <c r="U53" i="3" s="1"/>
  <c r="P49" i="3"/>
  <c r="U49" i="3" s="1"/>
  <c r="P45" i="3"/>
  <c r="U45" i="3" s="1"/>
  <c r="P41" i="3"/>
  <c r="U41" i="3" s="1"/>
  <c r="P37" i="3"/>
  <c r="U37" i="3" s="1"/>
  <c r="P33" i="3"/>
  <c r="U33" i="3" s="1"/>
  <c r="P29" i="3"/>
  <c r="U29" i="3" s="1"/>
  <c r="P25" i="3"/>
  <c r="U25" i="3" s="1"/>
  <c r="P21" i="3"/>
  <c r="U21" i="3" s="1"/>
  <c r="P17" i="3"/>
  <c r="U17" i="3" s="1"/>
  <c r="P13" i="3"/>
  <c r="U13" i="3" s="1"/>
  <c r="P9" i="3"/>
  <c r="U9" i="3" s="1"/>
  <c r="P124" i="3"/>
  <c r="U124" i="3" s="1"/>
  <c r="P120" i="3"/>
  <c r="U120" i="3" s="1"/>
  <c r="P116" i="3"/>
  <c r="U116" i="3" s="1"/>
  <c r="P112" i="3"/>
  <c r="U112" i="3" s="1"/>
  <c r="P108" i="3"/>
  <c r="U108" i="3" s="1"/>
  <c r="P104" i="3"/>
  <c r="U104" i="3" s="1"/>
  <c r="P100" i="3"/>
  <c r="U100" i="3" s="1"/>
  <c r="P96" i="3"/>
  <c r="U96" i="3" s="1"/>
  <c r="P92" i="3"/>
  <c r="U92" i="3" s="1"/>
  <c r="P88" i="3"/>
  <c r="U88" i="3" s="1"/>
  <c r="P84" i="3"/>
  <c r="U84" i="3" s="1"/>
  <c r="P80" i="3"/>
  <c r="U80" i="3" s="1"/>
  <c r="P76" i="3"/>
  <c r="U76" i="3" s="1"/>
  <c r="P72" i="3"/>
  <c r="U72" i="3" s="1"/>
  <c r="P68" i="3"/>
  <c r="U68" i="3" s="1"/>
  <c r="P64" i="3"/>
  <c r="U64" i="3" s="1"/>
  <c r="P60" i="3"/>
  <c r="U60" i="3" s="1"/>
  <c r="P56" i="3"/>
  <c r="U56" i="3" s="1"/>
  <c r="P52" i="3"/>
  <c r="U52" i="3" s="1"/>
  <c r="P48" i="3"/>
  <c r="U48" i="3" s="1"/>
  <c r="P44" i="3"/>
  <c r="U44" i="3" s="1"/>
  <c r="P40" i="3"/>
  <c r="U40" i="3" s="1"/>
  <c r="P36" i="3"/>
  <c r="U36" i="3" s="1"/>
  <c r="P32" i="3"/>
  <c r="U32" i="3" s="1"/>
  <c r="P28" i="3"/>
  <c r="U28" i="3" s="1"/>
  <c r="P24" i="3"/>
  <c r="U24" i="3" s="1"/>
  <c r="P20" i="3"/>
  <c r="U20" i="3" s="1"/>
  <c r="P16" i="3"/>
  <c r="U16" i="3" s="1"/>
  <c r="P12" i="3"/>
  <c r="U12" i="3" s="1"/>
  <c r="P8" i="3"/>
  <c r="U8" i="3" s="1"/>
  <c r="T726" i="3"/>
  <c r="T722" i="3"/>
  <c r="T718" i="3"/>
  <c r="T714" i="3"/>
  <c r="T710" i="3"/>
  <c r="T706" i="3"/>
  <c r="X706" i="3" s="1"/>
  <c r="T702" i="3"/>
  <c r="T698" i="3"/>
  <c r="X698" i="3" s="1"/>
  <c r="T694" i="3"/>
  <c r="T690" i="3"/>
  <c r="T686" i="3"/>
  <c r="T682" i="3"/>
  <c r="T678" i="3"/>
  <c r="T674" i="3"/>
  <c r="X674" i="3" s="1"/>
  <c r="T670" i="3"/>
  <c r="T666" i="3"/>
  <c r="X666" i="3" s="1"/>
  <c r="T662" i="3"/>
  <c r="T657" i="3"/>
  <c r="T649" i="3"/>
  <c r="T641" i="3"/>
  <c r="T633" i="3"/>
  <c r="T625" i="3"/>
  <c r="T617" i="3"/>
  <c r="T609" i="3"/>
  <c r="T601" i="3"/>
  <c r="T593" i="3"/>
  <c r="T585" i="3"/>
  <c r="T577" i="3"/>
  <c r="T569" i="3"/>
  <c r="T561" i="3"/>
  <c r="T549" i="3"/>
  <c r="T533" i="3"/>
  <c r="T517" i="3"/>
  <c r="T501" i="3"/>
  <c r="T485" i="3"/>
  <c r="T469" i="3"/>
  <c r="T453" i="3"/>
  <c r="T437" i="3"/>
  <c r="T421" i="3"/>
  <c r="T405" i="3"/>
  <c r="T389" i="3"/>
  <c r="T373" i="3"/>
  <c r="T357" i="3"/>
  <c r="T339" i="3"/>
  <c r="T313" i="3"/>
  <c r="T725" i="3"/>
  <c r="T721" i="3"/>
  <c r="T717" i="3"/>
  <c r="T713" i="3"/>
  <c r="T709" i="3"/>
  <c r="T705" i="3"/>
  <c r="T701" i="3"/>
  <c r="T697" i="3"/>
  <c r="T693" i="3"/>
  <c r="T689" i="3"/>
  <c r="T685" i="3"/>
  <c r="T681" i="3"/>
  <c r="T677" i="3"/>
  <c r="T673" i="3"/>
  <c r="T669" i="3"/>
  <c r="T665" i="3"/>
  <c r="T661" i="3"/>
  <c r="T654" i="3"/>
  <c r="T646" i="3"/>
  <c r="T638" i="3"/>
  <c r="T630" i="3"/>
  <c r="T622" i="3"/>
  <c r="T614" i="3"/>
  <c r="T606" i="3"/>
  <c r="T598" i="3"/>
  <c r="T590" i="3"/>
  <c r="T582" i="3"/>
  <c r="T574" i="3"/>
  <c r="T566" i="3"/>
  <c r="T558" i="3"/>
  <c r="T545" i="3"/>
  <c r="T529" i="3"/>
  <c r="T513" i="3"/>
  <c r="T497" i="3"/>
  <c r="T481" i="3"/>
  <c r="T465" i="3"/>
  <c r="T449" i="3"/>
  <c r="T433" i="3"/>
  <c r="T417" i="3"/>
  <c r="T401" i="3"/>
  <c r="T385" i="3"/>
  <c r="T369" i="3"/>
  <c r="T353" i="3"/>
  <c r="T9" i="3"/>
  <c r="T13" i="3"/>
  <c r="T17" i="3"/>
  <c r="T21" i="3"/>
  <c r="T25" i="3"/>
  <c r="T29" i="3"/>
  <c r="T33" i="3"/>
  <c r="T37" i="3"/>
  <c r="T41" i="3"/>
  <c r="T45" i="3"/>
  <c r="T49" i="3"/>
  <c r="T53" i="3"/>
  <c r="T57" i="3"/>
  <c r="T61" i="3"/>
  <c r="T65" i="3"/>
  <c r="T69" i="3"/>
  <c r="T73" i="3"/>
  <c r="T77" i="3"/>
  <c r="T81" i="3"/>
  <c r="T85" i="3"/>
  <c r="T89" i="3"/>
  <c r="T93" i="3"/>
  <c r="T97" i="3"/>
  <c r="T101" i="3"/>
  <c r="T105" i="3"/>
  <c r="T109" i="3"/>
  <c r="T113" i="3"/>
  <c r="T117" i="3"/>
  <c r="T121" i="3"/>
  <c r="T125" i="3"/>
  <c r="T129" i="3"/>
  <c r="T133" i="3"/>
  <c r="T137" i="3"/>
  <c r="T141" i="3"/>
  <c r="T145" i="3"/>
  <c r="T149" i="3"/>
  <c r="T153" i="3"/>
  <c r="T157" i="3"/>
  <c r="T161" i="3"/>
  <c r="T165" i="3"/>
  <c r="T169" i="3"/>
  <c r="T173" i="3"/>
  <c r="T177" i="3"/>
  <c r="T181" i="3"/>
  <c r="T185" i="3"/>
  <c r="T189" i="3"/>
  <c r="T193" i="3"/>
  <c r="T197" i="3"/>
  <c r="T201" i="3"/>
  <c r="T205" i="3"/>
  <c r="X205" i="3" s="1"/>
  <c r="T209" i="3"/>
  <c r="T213" i="3"/>
  <c r="T217" i="3"/>
  <c r="T221" i="3"/>
  <c r="T225" i="3"/>
  <c r="T229" i="3"/>
  <c r="T233" i="3"/>
  <c r="T237" i="3"/>
  <c r="T241" i="3"/>
  <c r="T245" i="3"/>
  <c r="T249" i="3"/>
  <c r="T253" i="3"/>
  <c r="T257" i="3"/>
  <c r="T261" i="3"/>
  <c r="X261" i="3" s="1"/>
  <c r="T265" i="3"/>
  <c r="T269" i="3"/>
  <c r="X269" i="3" s="1"/>
  <c r="T273" i="3"/>
  <c r="T277" i="3"/>
  <c r="T281" i="3"/>
  <c r="T285" i="3"/>
  <c r="T289" i="3"/>
  <c r="T293" i="3"/>
  <c r="T297" i="3"/>
  <c r="T301" i="3"/>
  <c r="T305" i="3"/>
  <c r="T10" i="3"/>
  <c r="T14" i="3"/>
  <c r="T18" i="3"/>
  <c r="T22" i="3"/>
  <c r="T26" i="3"/>
  <c r="X26" i="3" s="1"/>
  <c r="T30" i="3"/>
  <c r="T34" i="3"/>
  <c r="T38" i="3"/>
  <c r="T42" i="3"/>
  <c r="T46" i="3"/>
  <c r="T50" i="3"/>
  <c r="T54" i="3"/>
  <c r="T58" i="3"/>
  <c r="X58" i="3" s="1"/>
  <c r="T62" i="3"/>
  <c r="T66" i="3"/>
  <c r="T70" i="3"/>
  <c r="T74" i="3"/>
  <c r="T78" i="3"/>
  <c r="T82" i="3"/>
  <c r="T86" i="3"/>
  <c r="T90" i="3"/>
  <c r="X90" i="3" s="1"/>
  <c r="T94" i="3"/>
  <c r="T98" i="3"/>
  <c r="T102" i="3"/>
  <c r="T106" i="3"/>
  <c r="T110" i="3"/>
  <c r="T114" i="3"/>
  <c r="T118" i="3"/>
  <c r="T122" i="3"/>
  <c r="X122" i="3" s="1"/>
  <c r="T126" i="3"/>
  <c r="T130" i="3"/>
  <c r="T134" i="3"/>
  <c r="T138" i="3"/>
  <c r="T142" i="3"/>
  <c r="T146" i="3"/>
  <c r="T150" i="3"/>
  <c r="T154" i="3"/>
  <c r="X154" i="3" s="1"/>
  <c r="T158" i="3"/>
  <c r="T162" i="3"/>
  <c r="T166" i="3"/>
  <c r="T170" i="3"/>
  <c r="T174" i="3"/>
  <c r="T178" i="3"/>
  <c r="T182" i="3"/>
  <c r="T186" i="3"/>
  <c r="X186" i="3" s="1"/>
  <c r="T190" i="3"/>
  <c r="T194" i="3"/>
  <c r="T198" i="3"/>
  <c r="T202" i="3"/>
  <c r="T206" i="3"/>
  <c r="X206" i="3" s="1"/>
  <c r="T210" i="3"/>
  <c r="T214" i="3"/>
  <c r="T218" i="3"/>
  <c r="T222" i="3"/>
  <c r="T226" i="3"/>
  <c r="T230" i="3"/>
  <c r="T234" i="3"/>
  <c r="T238" i="3"/>
  <c r="X238" i="3" s="1"/>
  <c r="T242" i="3"/>
  <c r="T246" i="3"/>
  <c r="T250" i="3"/>
  <c r="T254" i="3"/>
  <c r="T258" i="3"/>
  <c r="T262" i="3"/>
  <c r="T266" i="3"/>
  <c r="T270" i="3"/>
  <c r="X270" i="3" s="1"/>
  <c r="T274" i="3"/>
  <c r="T278" i="3"/>
  <c r="T282" i="3"/>
  <c r="T286" i="3"/>
  <c r="T290" i="3"/>
  <c r="T294" i="3"/>
  <c r="T298" i="3"/>
  <c r="T302" i="3"/>
  <c r="X302" i="3" s="1"/>
  <c r="T306" i="3"/>
  <c r="T310" i="3"/>
  <c r="T314" i="3"/>
  <c r="T318" i="3"/>
  <c r="T322" i="3"/>
  <c r="T11" i="3"/>
  <c r="X11" i="3" s="1"/>
  <c r="T15" i="3"/>
  <c r="T19" i="3"/>
  <c r="T23" i="3"/>
  <c r="T27" i="3"/>
  <c r="T31" i="3"/>
  <c r="T35" i="3"/>
  <c r="X35" i="3" s="1"/>
  <c r="T39" i="3"/>
  <c r="T43" i="3"/>
  <c r="X43" i="3" s="1"/>
  <c r="T47" i="3"/>
  <c r="T51" i="3"/>
  <c r="T55" i="3"/>
  <c r="T59" i="3"/>
  <c r="T63" i="3"/>
  <c r="T67" i="3"/>
  <c r="X67" i="3" s="1"/>
  <c r="T71" i="3"/>
  <c r="T75" i="3"/>
  <c r="X75" i="3" s="1"/>
  <c r="T79" i="3"/>
  <c r="T83" i="3"/>
  <c r="T87" i="3"/>
  <c r="T91" i="3"/>
  <c r="T95" i="3"/>
  <c r="T99" i="3"/>
  <c r="X99" i="3" s="1"/>
  <c r="T103" i="3"/>
  <c r="T107" i="3"/>
  <c r="X107" i="3" s="1"/>
  <c r="T111" i="3"/>
  <c r="T115" i="3"/>
  <c r="T119" i="3"/>
  <c r="T123" i="3"/>
  <c r="T127" i="3"/>
  <c r="T131" i="3"/>
  <c r="X131" i="3" s="1"/>
  <c r="T135" i="3"/>
  <c r="T139" i="3"/>
  <c r="X139" i="3" s="1"/>
  <c r="T143" i="3"/>
  <c r="T147" i="3"/>
  <c r="T151" i="3"/>
  <c r="T155" i="3"/>
  <c r="T159" i="3"/>
  <c r="T163" i="3"/>
  <c r="X163" i="3" s="1"/>
  <c r="T167" i="3"/>
  <c r="T171" i="3"/>
  <c r="X171" i="3" s="1"/>
  <c r="T175" i="3"/>
  <c r="T179" i="3"/>
  <c r="T183" i="3"/>
  <c r="T187" i="3"/>
  <c r="X187" i="3" s="1"/>
  <c r="T191" i="3"/>
  <c r="T195" i="3"/>
  <c r="T199" i="3"/>
  <c r="T203" i="3"/>
  <c r="T207" i="3"/>
  <c r="T211" i="3"/>
  <c r="T215" i="3"/>
  <c r="T219" i="3"/>
  <c r="X219" i="3" s="1"/>
  <c r="T223" i="3"/>
  <c r="T227" i="3"/>
  <c r="T231" i="3"/>
  <c r="T235" i="3"/>
  <c r="T239" i="3"/>
  <c r="T243" i="3"/>
  <c r="T247" i="3"/>
  <c r="T251" i="3"/>
  <c r="X251" i="3" s="1"/>
  <c r="T255" i="3"/>
  <c r="T259" i="3"/>
  <c r="T263" i="3"/>
  <c r="T267" i="3"/>
  <c r="T271" i="3"/>
  <c r="T275" i="3"/>
  <c r="T279" i="3"/>
  <c r="T283" i="3"/>
  <c r="T287" i="3"/>
  <c r="T291" i="3"/>
  <c r="T295" i="3"/>
  <c r="T299" i="3"/>
  <c r="T303" i="3"/>
  <c r="T307" i="3"/>
  <c r="T311" i="3"/>
  <c r="T315" i="3"/>
  <c r="T8" i="3"/>
  <c r="X8" i="3" s="1"/>
  <c r="T12" i="3"/>
  <c r="T16" i="3"/>
  <c r="T20" i="3"/>
  <c r="T24" i="3"/>
  <c r="X24" i="3" s="1"/>
  <c r="T28" i="3"/>
  <c r="T32" i="3"/>
  <c r="T36" i="3"/>
  <c r="T40" i="3"/>
  <c r="X40" i="3" s="1"/>
  <c r="T44" i="3"/>
  <c r="T48" i="3"/>
  <c r="T52" i="3"/>
  <c r="T56" i="3"/>
  <c r="X56" i="3" s="1"/>
  <c r="T60" i="3"/>
  <c r="T64" i="3"/>
  <c r="T68" i="3"/>
  <c r="T72" i="3"/>
  <c r="X72" i="3" s="1"/>
  <c r="T76" i="3"/>
  <c r="T80" i="3"/>
  <c r="T84" i="3"/>
  <c r="T88" i="3"/>
  <c r="X88" i="3" s="1"/>
  <c r="T92" i="3"/>
  <c r="T96" i="3"/>
  <c r="T100" i="3"/>
  <c r="T104" i="3"/>
  <c r="X104" i="3" s="1"/>
  <c r="T108" i="3"/>
  <c r="T112" i="3"/>
  <c r="T116" i="3"/>
  <c r="T120" i="3"/>
  <c r="X120" i="3" s="1"/>
  <c r="T124" i="3"/>
  <c r="T128" i="3"/>
  <c r="X128" i="3" s="1"/>
  <c r="T132" i="3"/>
  <c r="T136" i="3"/>
  <c r="T140" i="3"/>
  <c r="T144" i="3"/>
  <c r="T148" i="3"/>
  <c r="T152" i="3"/>
  <c r="T156" i="3"/>
  <c r="T160" i="3"/>
  <c r="X160" i="3" s="1"/>
  <c r="T164" i="3"/>
  <c r="X164" i="3" s="1"/>
  <c r="T168" i="3"/>
  <c r="T172" i="3"/>
  <c r="T176" i="3"/>
  <c r="T180" i="3"/>
  <c r="T184" i="3"/>
  <c r="T188" i="3"/>
  <c r="T192" i="3"/>
  <c r="T196" i="3"/>
  <c r="X196" i="3" s="1"/>
  <c r="T200" i="3"/>
  <c r="T204" i="3"/>
  <c r="T208" i="3"/>
  <c r="X208" i="3" s="1"/>
  <c r="T212" i="3"/>
  <c r="T216" i="3"/>
  <c r="T220" i="3"/>
  <c r="X220" i="3" s="1"/>
  <c r="T224" i="3"/>
  <c r="T228" i="3"/>
  <c r="X228" i="3" s="1"/>
  <c r="T232" i="3"/>
  <c r="T236" i="3"/>
  <c r="T240" i="3"/>
  <c r="T244" i="3"/>
  <c r="T248" i="3"/>
  <c r="T252" i="3"/>
  <c r="T256" i="3"/>
  <c r="T260" i="3"/>
  <c r="X260" i="3" s="1"/>
  <c r="T264" i="3"/>
  <c r="T268" i="3"/>
  <c r="T272" i="3"/>
  <c r="X272" i="3" s="1"/>
  <c r="T276" i="3"/>
  <c r="T280" i="3"/>
  <c r="T284" i="3"/>
  <c r="T288" i="3"/>
  <c r="T292" i="3"/>
  <c r="T296" i="3"/>
  <c r="T300" i="3"/>
  <c r="T304" i="3"/>
  <c r="T308" i="3"/>
  <c r="T312" i="3"/>
  <c r="T316" i="3"/>
  <c r="T320" i="3"/>
  <c r="T324" i="3"/>
  <c r="T328" i="3"/>
  <c r="T332" i="3"/>
  <c r="T336" i="3"/>
  <c r="T340" i="3"/>
  <c r="T344" i="3"/>
  <c r="T317" i="3"/>
  <c r="T325" i="3"/>
  <c r="T330" i="3"/>
  <c r="T335" i="3"/>
  <c r="T341" i="3"/>
  <c r="T346" i="3"/>
  <c r="T350" i="3"/>
  <c r="T354" i="3"/>
  <c r="T358" i="3"/>
  <c r="T362" i="3"/>
  <c r="T366" i="3"/>
  <c r="T370" i="3"/>
  <c r="T374" i="3"/>
  <c r="T378" i="3"/>
  <c r="T382" i="3"/>
  <c r="T386" i="3"/>
  <c r="T390" i="3"/>
  <c r="T394" i="3"/>
  <c r="T398" i="3"/>
  <c r="T402" i="3"/>
  <c r="T406" i="3"/>
  <c r="T410" i="3"/>
  <c r="T414" i="3"/>
  <c r="T418" i="3"/>
  <c r="T422" i="3"/>
  <c r="T426" i="3"/>
  <c r="T430" i="3"/>
  <c r="T434" i="3"/>
  <c r="T438" i="3"/>
  <c r="T442" i="3"/>
  <c r="T446" i="3"/>
  <c r="T450" i="3"/>
  <c r="T454" i="3"/>
  <c r="T458" i="3"/>
  <c r="T462" i="3"/>
  <c r="T466" i="3"/>
  <c r="T470" i="3"/>
  <c r="T474" i="3"/>
  <c r="T478" i="3"/>
  <c r="T482" i="3"/>
  <c r="T486" i="3"/>
  <c r="T490" i="3"/>
  <c r="T494" i="3"/>
  <c r="T498" i="3"/>
  <c r="T502" i="3"/>
  <c r="T506" i="3"/>
  <c r="T510" i="3"/>
  <c r="T514" i="3"/>
  <c r="T518" i="3"/>
  <c r="X518" i="3" s="1"/>
  <c r="T522" i="3"/>
  <c r="T526" i="3"/>
  <c r="T530" i="3"/>
  <c r="T534" i="3"/>
  <c r="T538" i="3"/>
  <c r="T542" i="3"/>
  <c r="T546" i="3"/>
  <c r="T550" i="3"/>
  <c r="T554" i="3"/>
  <c r="T319" i="3"/>
  <c r="T326" i="3"/>
  <c r="T331" i="3"/>
  <c r="T337" i="3"/>
  <c r="T342" i="3"/>
  <c r="T347" i="3"/>
  <c r="T351" i="3"/>
  <c r="T355" i="3"/>
  <c r="T359" i="3"/>
  <c r="T363" i="3"/>
  <c r="T367" i="3"/>
  <c r="T371" i="3"/>
  <c r="T375" i="3"/>
  <c r="T379" i="3"/>
  <c r="T383" i="3"/>
  <c r="T387" i="3"/>
  <c r="T391" i="3"/>
  <c r="T395" i="3"/>
  <c r="T399" i="3"/>
  <c r="T403" i="3"/>
  <c r="T407" i="3"/>
  <c r="T411" i="3"/>
  <c r="T415" i="3"/>
  <c r="T419" i="3"/>
  <c r="T423" i="3"/>
  <c r="T427" i="3"/>
  <c r="T431" i="3"/>
  <c r="T435" i="3"/>
  <c r="T439" i="3"/>
  <c r="T443" i="3"/>
  <c r="T447" i="3"/>
  <c r="T451" i="3"/>
  <c r="T455" i="3"/>
  <c r="T459" i="3"/>
  <c r="T463" i="3"/>
  <c r="T467" i="3"/>
  <c r="T471" i="3"/>
  <c r="T475" i="3"/>
  <c r="T479" i="3"/>
  <c r="T483" i="3"/>
  <c r="T487" i="3"/>
  <c r="T491" i="3"/>
  <c r="T495" i="3"/>
  <c r="T499" i="3"/>
  <c r="T503" i="3"/>
  <c r="T507" i="3"/>
  <c r="T511" i="3"/>
  <c r="T515" i="3"/>
  <c r="T519" i="3"/>
  <c r="T523" i="3"/>
  <c r="T527" i="3"/>
  <c r="T531" i="3"/>
  <c r="T535" i="3"/>
  <c r="T539" i="3"/>
  <c r="T543" i="3"/>
  <c r="T547" i="3"/>
  <c r="T551" i="3"/>
  <c r="T555" i="3"/>
  <c r="T559" i="3"/>
  <c r="T563" i="3"/>
  <c r="T567" i="3"/>
  <c r="T571" i="3"/>
  <c r="T575" i="3"/>
  <c r="T579" i="3"/>
  <c r="T583" i="3"/>
  <c r="T587" i="3"/>
  <c r="T591" i="3"/>
  <c r="T595" i="3"/>
  <c r="X595" i="3" s="1"/>
  <c r="T599" i="3"/>
  <c r="T603" i="3"/>
  <c r="T607" i="3"/>
  <c r="T611" i="3"/>
  <c r="T615" i="3"/>
  <c r="T619" i="3"/>
  <c r="T623" i="3"/>
  <c r="T627" i="3"/>
  <c r="T631" i="3"/>
  <c r="T635" i="3"/>
  <c r="T639" i="3"/>
  <c r="T643" i="3"/>
  <c r="T647" i="3"/>
  <c r="T651" i="3"/>
  <c r="T655" i="3"/>
  <c r="T309" i="3"/>
  <c r="T321" i="3"/>
  <c r="T327" i="3"/>
  <c r="T333" i="3"/>
  <c r="X333" i="3" s="1"/>
  <c r="T338" i="3"/>
  <c r="T343" i="3"/>
  <c r="T348" i="3"/>
  <c r="T352" i="3"/>
  <c r="T356" i="3"/>
  <c r="T360" i="3"/>
  <c r="T364" i="3"/>
  <c r="T368" i="3"/>
  <c r="T372" i="3"/>
  <c r="T376" i="3"/>
  <c r="T380" i="3"/>
  <c r="T384" i="3"/>
  <c r="T388" i="3"/>
  <c r="T392" i="3"/>
  <c r="T396" i="3"/>
  <c r="T400" i="3"/>
  <c r="T404" i="3"/>
  <c r="T408" i="3"/>
  <c r="T412" i="3"/>
  <c r="T416" i="3"/>
  <c r="T420" i="3"/>
  <c r="T424" i="3"/>
  <c r="T428" i="3"/>
  <c r="T432" i="3"/>
  <c r="T436" i="3"/>
  <c r="T440" i="3"/>
  <c r="T444" i="3"/>
  <c r="T448" i="3"/>
  <c r="T452" i="3"/>
  <c r="T456" i="3"/>
  <c r="T460" i="3"/>
  <c r="T464" i="3"/>
  <c r="T468" i="3"/>
  <c r="T472" i="3"/>
  <c r="T476" i="3"/>
  <c r="T480" i="3"/>
  <c r="T484" i="3"/>
  <c r="T488" i="3"/>
  <c r="T492" i="3"/>
  <c r="T496" i="3"/>
  <c r="T500" i="3"/>
  <c r="T504" i="3"/>
  <c r="T508" i="3"/>
  <c r="T512" i="3"/>
  <c r="T516" i="3"/>
  <c r="T520" i="3"/>
  <c r="T524" i="3"/>
  <c r="T528" i="3"/>
  <c r="T532" i="3"/>
  <c r="T536" i="3"/>
  <c r="T540" i="3"/>
  <c r="T544" i="3"/>
  <c r="T548" i="3"/>
  <c r="T552" i="3"/>
  <c r="X552" i="3" s="1"/>
  <c r="T556" i="3"/>
  <c r="T560" i="3"/>
  <c r="T564" i="3"/>
  <c r="X564" i="3" s="1"/>
  <c r="T568" i="3"/>
  <c r="X568" i="3" s="1"/>
  <c r="T572" i="3"/>
  <c r="X572" i="3" s="1"/>
  <c r="T576" i="3"/>
  <c r="T580" i="3"/>
  <c r="T584" i="3"/>
  <c r="T588" i="3"/>
  <c r="T592" i="3"/>
  <c r="T596" i="3"/>
  <c r="X596" i="3" s="1"/>
  <c r="T600" i="3"/>
  <c r="X600" i="3" s="1"/>
  <c r="T604" i="3"/>
  <c r="X604" i="3" s="1"/>
  <c r="T608" i="3"/>
  <c r="T612" i="3"/>
  <c r="T616" i="3"/>
  <c r="T620" i="3"/>
  <c r="T624" i="3"/>
  <c r="T628" i="3"/>
  <c r="X628" i="3" s="1"/>
  <c r="T632" i="3"/>
  <c r="X632" i="3" s="1"/>
  <c r="T636" i="3"/>
  <c r="X636" i="3" s="1"/>
  <c r="T640" i="3"/>
  <c r="T644" i="3"/>
  <c r="T648" i="3"/>
  <c r="T652" i="3"/>
  <c r="T656" i="3"/>
  <c r="T660" i="3"/>
  <c r="X660" i="3" s="1"/>
  <c r="T724" i="3"/>
  <c r="X724" i="3" s="1"/>
  <c r="T720" i="3"/>
  <c r="T716" i="3"/>
  <c r="T712" i="3"/>
  <c r="T708" i="3"/>
  <c r="T704" i="3"/>
  <c r="T700" i="3"/>
  <c r="X700" i="3" s="1"/>
  <c r="T696" i="3"/>
  <c r="T692" i="3"/>
  <c r="X692" i="3" s="1"/>
  <c r="T688" i="3"/>
  <c r="T684" i="3"/>
  <c r="T680" i="3"/>
  <c r="T676" i="3"/>
  <c r="T672" i="3"/>
  <c r="T668" i="3"/>
  <c r="X668" i="3" s="1"/>
  <c r="T664" i="3"/>
  <c r="T659" i="3"/>
  <c r="T653" i="3"/>
  <c r="T645" i="3"/>
  <c r="T637" i="3"/>
  <c r="X637" i="3" s="1"/>
  <c r="T629" i="3"/>
  <c r="T621" i="3"/>
  <c r="T613" i="3"/>
  <c r="T605" i="3"/>
  <c r="T597" i="3"/>
  <c r="T589" i="3"/>
  <c r="T581" i="3"/>
  <c r="T573" i="3"/>
  <c r="X573" i="3" s="1"/>
  <c r="T565" i="3"/>
  <c r="T557" i="3"/>
  <c r="T541" i="3"/>
  <c r="T525" i="3"/>
  <c r="T509" i="3"/>
  <c r="T493" i="3"/>
  <c r="T477" i="3"/>
  <c r="X477" i="3" s="1"/>
  <c r="T461" i="3"/>
  <c r="T445" i="3"/>
  <c r="X445" i="3" s="1"/>
  <c r="T429" i="3"/>
  <c r="X429" i="3" s="1"/>
  <c r="T413" i="3"/>
  <c r="X413" i="3" s="1"/>
  <c r="T397" i="3"/>
  <c r="T381" i="3"/>
  <c r="X381" i="3" s="1"/>
  <c r="T365" i="3"/>
  <c r="T349" i="3"/>
  <c r="X349" i="3" s="1"/>
  <c r="T329" i="3"/>
  <c r="X652" i="3" l="1"/>
  <c r="X170" i="3"/>
  <c r="X138" i="3"/>
  <c r="X106" i="3"/>
  <c r="X74" i="3"/>
  <c r="X42" i="3"/>
  <c r="X10" i="3"/>
  <c r="X708" i="3"/>
  <c r="AD708" i="3" s="1"/>
  <c r="AG708" i="3" s="1"/>
  <c r="AP708" i="3" s="1"/>
  <c r="X599" i="3"/>
  <c r="X612" i="3"/>
  <c r="P336" i="3"/>
  <c r="U336" i="3" s="1"/>
  <c r="X676" i="3"/>
  <c r="X644" i="3"/>
  <c r="X580" i="3"/>
  <c r="X563" i="3"/>
  <c r="X655" i="3"/>
  <c r="AD655" i="3" s="1"/>
  <c r="AG655" i="3" s="1"/>
  <c r="AP655" i="3" s="1"/>
  <c r="X591" i="3"/>
  <c r="X331" i="3"/>
  <c r="X534" i="3"/>
  <c r="P456" i="3"/>
  <c r="U456" i="3" s="1"/>
  <c r="X659" i="3"/>
  <c r="Z659" i="3" s="1"/>
  <c r="X615" i="3"/>
  <c r="X551" i="3"/>
  <c r="P479" i="3"/>
  <c r="U479" i="3" s="1"/>
  <c r="P351" i="3"/>
  <c r="U351" i="3" s="1"/>
  <c r="X325" i="3"/>
  <c r="P318" i="3"/>
  <c r="U318" i="3" s="1"/>
  <c r="X318" i="3" s="1"/>
  <c r="AA318" i="3" s="1"/>
  <c r="P286" i="3"/>
  <c r="U286" i="3" s="1"/>
  <c r="X286" i="3" s="1"/>
  <c r="AA286" i="3" s="1"/>
  <c r="P254" i="3"/>
  <c r="U254" i="3" s="1"/>
  <c r="X254" i="3" s="1"/>
  <c r="AA254" i="3" s="1"/>
  <c r="P222" i="3"/>
  <c r="U222" i="3" s="1"/>
  <c r="X222" i="3" s="1"/>
  <c r="AC222" i="3" s="1"/>
  <c r="AF222" i="3" s="1"/>
  <c r="AO222" i="3" s="1"/>
  <c r="P190" i="3"/>
  <c r="U190" i="3" s="1"/>
  <c r="X277" i="3"/>
  <c r="X245" i="3"/>
  <c r="X116" i="3"/>
  <c r="X84" i="3"/>
  <c r="P319" i="3"/>
  <c r="U319" i="3" s="1"/>
  <c r="P522" i="3"/>
  <c r="U522" i="3" s="1"/>
  <c r="X522" i="3" s="1"/>
  <c r="AC522" i="3" s="1"/>
  <c r="AF522" i="3" s="1"/>
  <c r="AO522" i="3" s="1"/>
  <c r="P497" i="3"/>
  <c r="U497" i="3" s="1"/>
  <c r="X497" i="3" s="1"/>
  <c r="P465" i="3"/>
  <c r="U465" i="3" s="1"/>
  <c r="P433" i="3"/>
  <c r="U433" i="3" s="1"/>
  <c r="P401" i="3"/>
  <c r="U401" i="3" s="1"/>
  <c r="X401" i="3" s="1"/>
  <c r="P337" i="3"/>
  <c r="U337" i="3" s="1"/>
  <c r="P305" i="3"/>
  <c r="U305" i="3" s="1"/>
  <c r="X305" i="3" s="1"/>
  <c r="P273" i="3"/>
  <c r="U273" i="3" s="1"/>
  <c r="P241" i="3"/>
  <c r="U241" i="3" s="1"/>
  <c r="X241" i="3" s="1"/>
  <c r="Z241" i="3" s="1"/>
  <c r="P209" i="3"/>
  <c r="U209" i="3" s="1"/>
  <c r="X20" i="3"/>
  <c r="X132" i="3"/>
  <c r="X52" i="3"/>
  <c r="X509" i="3"/>
  <c r="P192" i="3"/>
  <c r="U192" i="3" s="1"/>
  <c r="X590" i="3"/>
  <c r="X654" i="3"/>
  <c r="AA654" i="3" s="1"/>
  <c r="X689" i="3"/>
  <c r="X721" i="3"/>
  <c r="Z721" i="3" s="1"/>
  <c r="X670" i="3"/>
  <c r="X702" i="3"/>
  <c r="P416" i="3"/>
  <c r="U416" i="3" s="1"/>
  <c r="X416" i="3" s="1"/>
  <c r="X447" i="3"/>
  <c r="P503" i="3"/>
  <c r="U503" i="3" s="1"/>
  <c r="P439" i="3"/>
  <c r="U439" i="3" s="1"/>
  <c r="X439" i="3" s="1"/>
  <c r="P375" i="3"/>
  <c r="U375" i="3" s="1"/>
  <c r="X344" i="3"/>
  <c r="AC344" i="3" s="1"/>
  <c r="AF344" i="3" s="1"/>
  <c r="AO344" i="3" s="1"/>
  <c r="X239" i="3"/>
  <c r="P256" i="3"/>
  <c r="U256" i="3" s="1"/>
  <c r="X256" i="3" s="1"/>
  <c r="P298" i="3"/>
  <c r="U298" i="3" s="1"/>
  <c r="P266" i="3"/>
  <c r="U266" i="3" s="1"/>
  <c r="X266" i="3" s="1"/>
  <c r="P202" i="3"/>
  <c r="U202" i="3" s="1"/>
  <c r="X319" i="3"/>
  <c r="AC319" i="3" s="1"/>
  <c r="AF319" i="3" s="1"/>
  <c r="AO319" i="3" s="1"/>
  <c r="X375" i="3"/>
  <c r="X558" i="3"/>
  <c r="X622" i="3"/>
  <c r="X686" i="3"/>
  <c r="X718" i="3"/>
  <c r="X503" i="3"/>
  <c r="X309" i="3"/>
  <c r="X627" i="3"/>
  <c r="AA627" i="3" s="1"/>
  <c r="X167" i="3"/>
  <c r="AC167" i="3" s="1"/>
  <c r="AF167" i="3" s="1"/>
  <c r="AO167" i="3" s="1"/>
  <c r="X135" i="3"/>
  <c r="X103" i="3"/>
  <c r="X71" i="3"/>
  <c r="X39" i="3"/>
  <c r="X162" i="3"/>
  <c r="X130" i="3"/>
  <c r="X98" i="3"/>
  <c r="X66" i="3"/>
  <c r="X34" i="3"/>
  <c r="P224" i="3"/>
  <c r="U224" i="3" s="1"/>
  <c r="P287" i="3"/>
  <c r="U287" i="3" s="1"/>
  <c r="P544" i="3"/>
  <c r="U544" i="3" s="1"/>
  <c r="P223" i="3"/>
  <c r="U223" i="3" s="1"/>
  <c r="P191" i="3"/>
  <c r="U191" i="3" s="1"/>
  <c r="X191" i="3" s="1"/>
  <c r="X157" i="3"/>
  <c r="X125" i="3"/>
  <c r="X93" i="3"/>
  <c r="X690" i="3"/>
  <c r="X61" i="3"/>
  <c r="X29" i="3"/>
  <c r="X207" i="3"/>
  <c r="X301" i="3"/>
  <c r="X140" i="3"/>
  <c r="AD140" i="3" s="1"/>
  <c r="AG140" i="3" s="1"/>
  <c r="AP140" i="3" s="1"/>
  <c r="P516" i="3"/>
  <c r="U516" i="3" s="1"/>
  <c r="X516" i="3" s="1"/>
  <c r="P379" i="3"/>
  <c r="U379" i="3" s="1"/>
  <c r="X379" i="3" s="1"/>
  <c r="AA379" i="3" s="1"/>
  <c r="P280" i="3"/>
  <c r="U280" i="3" s="1"/>
  <c r="X280" i="3" s="1"/>
  <c r="P236" i="3"/>
  <c r="U236" i="3" s="1"/>
  <c r="X236" i="3" s="1"/>
  <c r="AA236" i="3" s="1"/>
  <c r="X611" i="3"/>
  <c r="X547" i="3"/>
  <c r="X285" i="3"/>
  <c r="X221" i="3"/>
  <c r="X189" i="3"/>
  <c r="AA189" i="3" s="1"/>
  <c r="X561" i="3"/>
  <c r="X625" i="3"/>
  <c r="AA625" i="3" s="1"/>
  <c r="X613" i="3"/>
  <c r="AD613" i="3" s="1"/>
  <c r="AG613" i="3" s="1"/>
  <c r="AP613" i="3" s="1"/>
  <c r="X639" i="3"/>
  <c r="X550" i="3"/>
  <c r="Z550" i="3" s="1"/>
  <c r="X92" i="3"/>
  <c r="X28" i="3"/>
  <c r="AA28" i="3" s="1"/>
  <c r="X678" i="3"/>
  <c r="Z678" i="3" s="1"/>
  <c r="X710" i="3"/>
  <c r="X620" i="3"/>
  <c r="Z620" i="3" s="1"/>
  <c r="X588" i="3"/>
  <c r="AD588" i="3" s="1"/>
  <c r="AG588" i="3" s="1"/>
  <c r="AP588" i="3" s="1"/>
  <c r="X571" i="3"/>
  <c r="X47" i="3"/>
  <c r="AC47" i="3" s="1"/>
  <c r="AF47" i="3" s="1"/>
  <c r="AO47" i="3" s="1"/>
  <c r="X614" i="3"/>
  <c r="P284" i="3"/>
  <c r="U284" i="3" s="1"/>
  <c r="X284" i="3" s="1"/>
  <c r="P267" i="3"/>
  <c r="U267" i="3" s="1"/>
  <c r="X267" i="3" s="1"/>
  <c r="P235" i="3"/>
  <c r="U235" i="3" s="1"/>
  <c r="X235" i="3" s="1"/>
  <c r="AA235" i="3" s="1"/>
  <c r="X337" i="3"/>
  <c r="X593" i="3"/>
  <c r="X657" i="3"/>
  <c r="X722" i="3"/>
  <c r="X581" i="3"/>
  <c r="X645" i="3"/>
  <c r="AA645" i="3" s="1"/>
  <c r="X684" i="3"/>
  <c r="AD684" i="3" s="1"/>
  <c r="AG684" i="3" s="1"/>
  <c r="AP684" i="3" s="1"/>
  <c r="X716" i="3"/>
  <c r="X662" i="3"/>
  <c r="X694" i="3"/>
  <c r="X726" i="3"/>
  <c r="X197" i="3"/>
  <c r="X165" i="3"/>
  <c r="X133" i="3"/>
  <c r="X101" i="3"/>
  <c r="X69" i="3"/>
  <c r="X37" i="3"/>
  <c r="X582" i="3"/>
  <c r="X646" i="3"/>
  <c r="AA646" i="3" s="1"/>
  <c r="P376" i="3"/>
  <c r="U376" i="3" s="1"/>
  <c r="X376" i="3" s="1"/>
  <c r="P324" i="3"/>
  <c r="U324" i="3" s="1"/>
  <c r="X324" i="3" s="1"/>
  <c r="X682" i="3"/>
  <c r="X714" i="3"/>
  <c r="X112" i="3"/>
  <c r="X80" i="3"/>
  <c r="X48" i="3"/>
  <c r="X16" i="3"/>
  <c r="X559" i="3"/>
  <c r="AD559" i="3" s="1"/>
  <c r="AG559" i="3" s="1"/>
  <c r="AP559" i="3" s="1"/>
  <c r="X619" i="3"/>
  <c r="AD619" i="3" s="1"/>
  <c r="AG619" i="3" s="1"/>
  <c r="AP619" i="3" s="1"/>
  <c r="X617" i="3"/>
  <c r="Z617" i="3" s="1"/>
  <c r="X544" i="3"/>
  <c r="X512" i="3"/>
  <c r="X293" i="3"/>
  <c r="X481" i="3"/>
  <c r="AA481" i="3" s="1"/>
  <c r="X597" i="3"/>
  <c r="AC597" i="3" s="1"/>
  <c r="AF597" i="3" s="1"/>
  <c r="AO597" i="3" s="1"/>
  <c r="X289" i="3"/>
  <c r="X225" i="3"/>
  <c r="Z225" i="3" s="1"/>
  <c r="X193" i="3"/>
  <c r="AC193" i="3" s="1"/>
  <c r="AF193" i="3" s="1"/>
  <c r="AO193" i="3" s="1"/>
  <c r="X369" i="3"/>
  <c r="P524" i="3"/>
  <c r="U524" i="3" s="1"/>
  <c r="X524" i="3" s="1"/>
  <c r="Z524" i="3" s="1"/>
  <c r="X538" i="3"/>
  <c r="AA538" i="3" s="1"/>
  <c r="X144" i="3"/>
  <c r="X643" i="3"/>
  <c r="X579" i="3"/>
  <c r="AC579" i="3" s="1"/>
  <c r="AF579" i="3" s="1"/>
  <c r="AO579" i="3" s="1"/>
  <c r="X554" i="3"/>
  <c r="X224" i="3"/>
  <c r="X385" i="3"/>
  <c r="X661" i="3"/>
  <c r="X693" i="3"/>
  <c r="X725" i="3"/>
  <c r="X176" i="3"/>
  <c r="X565" i="3"/>
  <c r="AD565" i="3" s="1"/>
  <c r="AG565" i="3" s="1"/>
  <c r="AP565" i="3" s="1"/>
  <c r="X629" i="3"/>
  <c r="AC629" i="3" s="1"/>
  <c r="AF629" i="3" s="1"/>
  <c r="AO629" i="3" s="1"/>
  <c r="X648" i="3"/>
  <c r="AD648" i="3" s="1"/>
  <c r="AG648" i="3" s="1"/>
  <c r="AP648" i="3" s="1"/>
  <c r="X616" i="3"/>
  <c r="X584" i="3"/>
  <c r="AD584" i="3" s="1"/>
  <c r="AG584" i="3" s="1"/>
  <c r="AP584" i="3" s="1"/>
  <c r="X321" i="3"/>
  <c r="AD321" i="3" s="1"/>
  <c r="AG321" i="3" s="1"/>
  <c r="AP321" i="3" s="1"/>
  <c r="X567" i="3"/>
  <c r="P515" i="3"/>
  <c r="U515" i="3" s="1"/>
  <c r="X515" i="3" s="1"/>
  <c r="P471" i="3"/>
  <c r="U471" i="3" s="1"/>
  <c r="X471" i="3" s="1"/>
  <c r="AD471" i="3" s="1"/>
  <c r="AG471" i="3" s="1"/>
  <c r="AP471" i="3" s="1"/>
  <c r="P407" i="3"/>
  <c r="U407" i="3" s="1"/>
  <c r="X407" i="3" s="1"/>
  <c r="X576" i="3"/>
  <c r="X640" i="3"/>
  <c r="X589" i="3"/>
  <c r="X653" i="3"/>
  <c r="AC653" i="3" s="1"/>
  <c r="AF653" i="3" s="1"/>
  <c r="AO653" i="3" s="1"/>
  <c r="X168" i="3"/>
  <c r="AD168" i="3" s="1"/>
  <c r="AG168" i="3" s="1"/>
  <c r="AP168" i="3" s="1"/>
  <c r="X136" i="3"/>
  <c r="X223" i="3"/>
  <c r="AC223" i="3" s="1"/>
  <c r="AF223" i="3" s="1"/>
  <c r="AO223" i="3" s="1"/>
  <c r="X229" i="3"/>
  <c r="AA229" i="3" s="1"/>
  <c r="X685" i="3"/>
  <c r="X717" i="3"/>
  <c r="X608" i="3"/>
  <c r="X185" i="3"/>
  <c r="Z185" i="3" s="1"/>
  <c r="X153" i="3"/>
  <c r="X621" i="3"/>
  <c r="AD621" i="3" s="1"/>
  <c r="AG621" i="3" s="1"/>
  <c r="AP621" i="3" s="1"/>
  <c r="X704" i="3"/>
  <c r="AC704" i="3" s="1"/>
  <c r="AF704" i="3" s="1"/>
  <c r="AO704" i="3" s="1"/>
  <c r="X184" i="3"/>
  <c r="AA184" i="3" s="1"/>
  <c r="X152" i="3"/>
  <c r="X298" i="3"/>
  <c r="X234" i="3"/>
  <c r="AD234" i="3" s="1"/>
  <c r="AG234" i="3" s="1"/>
  <c r="AP234" i="3" s="1"/>
  <c r="X202" i="3"/>
  <c r="AC202" i="3" s="1"/>
  <c r="AF202" i="3" s="1"/>
  <c r="AO202" i="3" s="1"/>
  <c r="X557" i="3"/>
  <c r="Z557" i="3" s="1"/>
  <c r="X672" i="3"/>
  <c r="AD672" i="3" s="1"/>
  <c r="AG672" i="3" s="1"/>
  <c r="AP672" i="3" s="1"/>
  <c r="X456" i="3"/>
  <c r="AC456" i="3" s="1"/>
  <c r="AF456" i="3" s="1"/>
  <c r="AO456" i="3" s="1"/>
  <c r="X631" i="3"/>
  <c r="X166" i="3"/>
  <c r="AD166" i="3" s="1"/>
  <c r="AG166" i="3" s="1"/>
  <c r="AP166" i="3" s="1"/>
  <c r="X134" i="3"/>
  <c r="X102" i="3"/>
  <c r="Z102" i="3" s="1"/>
  <c r="X70" i="3"/>
  <c r="AD70" i="3" s="1"/>
  <c r="AG70" i="3" s="1"/>
  <c r="AP70" i="3" s="1"/>
  <c r="X38" i="3"/>
  <c r="AD38" i="3" s="1"/>
  <c r="AG38" i="3" s="1"/>
  <c r="AP38" i="3" s="1"/>
  <c r="P356" i="3"/>
  <c r="U356" i="3" s="1"/>
  <c r="X356" i="3" s="1"/>
  <c r="X76" i="3"/>
  <c r="AA76" i="3" s="1"/>
  <c r="X365" i="3"/>
  <c r="X493" i="3"/>
  <c r="Z493" i="3" s="1"/>
  <c r="X159" i="3"/>
  <c r="X127" i="3"/>
  <c r="Z127" i="3" s="1"/>
  <c r="X95" i="3"/>
  <c r="Z95" i="3" s="1"/>
  <c r="X237" i="3"/>
  <c r="Z237" i="3" s="1"/>
  <c r="X397" i="3"/>
  <c r="AD397" i="3" s="1"/>
  <c r="AG397" i="3" s="1"/>
  <c r="AP397" i="3" s="1"/>
  <c r="P367" i="3"/>
  <c r="U367" i="3" s="1"/>
  <c r="X367" i="3" s="1"/>
  <c r="X461" i="3"/>
  <c r="X479" i="3"/>
  <c r="Z479" i="3" s="1"/>
  <c r="X156" i="3"/>
  <c r="AC156" i="3" s="1"/>
  <c r="AF156" i="3" s="1"/>
  <c r="AO156" i="3" s="1"/>
  <c r="X181" i="3"/>
  <c r="X149" i="3"/>
  <c r="X117" i="3"/>
  <c r="X85" i="3"/>
  <c r="X53" i="3"/>
  <c r="X21" i="3"/>
  <c r="X212" i="3"/>
  <c r="AD212" i="3" s="1"/>
  <c r="AG212" i="3" s="1"/>
  <c r="AP212" i="3" s="1"/>
  <c r="X299" i="3"/>
  <c r="AA299" i="3" s="1"/>
  <c r="X203" i="3"/>
  <c r="Z203" i="3" s="1"/>
  <c r="X273" i="3"/>
  <c r="AA273" i="3" s="1"/>
  <c r="X585" i="3"/>
  <c r="AC585" i="3" s="1"/>
  <c r="AF585" i="3" s="1"/>
  <c r="AO585" i="3" s="1"/>
  <c r="X649" i="3"/>
  <c r="AA649" i="3" s="1"/>
  <c r="X169" i="3"/>
  <c r="AC169" i="3" s="1"/>
  <c r="AF169" i="3" s="1"/>
  <c r="AO169" i="3" s="1"/>
  <c r="X137" i="3"/>
  <c r="AA137" i="3" s="1"/>
  <c r="X105" i="3"/>
  <c r="AC105" i="3" s="1"/>
  <c r="AF105" i="3" s="1"/>
  <c r="AO105" i="3" s="1"/>
  <c r="X73" i="3"/>
  <c r="Z73" i="3" s="1"/>
  <c r="X41" i="3"/>
  <c r="AD41" i="3" s="1"/>
  <c r="AG41" i="3" s="1"/>
  <c r="AP41" i="3" s="1"/>
  <c r="X9" i="3"/>
  <c r="AC9" i="3" s="1"/>
  <c r="AF9" i="3" s="1"/>
  <c r="AO9" i="3" s="1"/>
  <c r="X647" i="3"/>
  <c r="AC647" i="3" s="1"/>
  <c r="AF647" i="3" s="1"/>
  <c r="AO647" i="3" s="1"/>
  <c r="X583" i="3"/>
  <c r="AD583" i="3" s="1"/>
  <c r="AG583" i="3" s="1"/>
  <c r="AP583" i="3" s="1"/>
  <c r="X292" i="3"/>
  <c r="Z292" i="3" s="1"/>
  <c r="X605" i="3"/>
  <c r="Z605" i="3" s="1"/>
  <c r="X436" i="3"/>
  <c r="AD436" i="3" s="1"/>
  <c r="AG436" i="3" s="1"/>
  <c r="AP436" i="3" s="1"/>
  <c r="X96" i="3"/>
  <c r="Z96" i="3" s="1"/>
  <c r="X64" i="3"/>
  <c r="Z64" i="3" s="1"/>
  <c r="X32" i="3"/>
  <c r="AD32" i="3" s="1"/>
  <c r="AG32" i="3" s="1"/>
  <c r="AP32" i="3" s="1"/>
  <c r="X178" i="3"/>
  <c r="X146" i="3"/>
  <c r="X114" i="3"/>
  <c r="X82" i="3"/>
  <c r="X351" i="3"/>
  <c r="Z351" i="3" s="1"/>
  <c r="X179" i="3"/>
  <c r="AA179" i="3" s="1"/>
  <c r="X147" i="3"/>
  <c r="AD147" i="3" s="1"/>
  <c r="AG147" i="3" s="1"/>
  <c r="AP147" i="3" s="1"/>
  <c r="X115" i="3"/>
  <c r="Z115" i="3" s="1"/>
  <c r="X83" i="3"/>
  <c r="AC83" i="3" s="1"/>
  <c r="AF83" i="3" s="1"/>
  <c r="AO83" i="3" s="1"/>
  <c r="X51" i="3"/>
  <c r="AD51" i="3" s="1"/>
  <c r="AG51" i="3" s="1"/>
  <c r="AP51" i="3" s="1"/>
  <c r="X19" i="3"/>
  <c r="AD19" i="3" s="1"/>
  <c r="AG19" i="3" s="1"/>
  <c r="AP19" i="3" s="1"/>
  <c r="X271" i="3"/>
  <c r="AC271" i="3" s="1"/>
  <c r="AF271" i="3" s="1"/>
  <c r="AO271" i="3" s="1"/>
  <c r="X669" i="3"/>
  <c r="X701" i="3"/>
  <c r="X525" i="3"/>
  <c r="AA525" i="3" s="1"/>
  <c r="X433" i="3"/>
  <c r="Z433" i="3" s="1"/>
  <c r="X314" i="3"/>
  <c r="Z314" i="3" s="1"/>
  <c r="X282" i="3"/>
  <c r="AC282" i="3" s="1"/>
  <c r="AF282" i="3" s="1"/>
  <c r="AO282" i="3" s="1"/>
  <c r="X250" i="3"/>
  <c r="Z250" i="3" s="1"/>
  <c r="X218" i="3"/>
  <c r="AA218" i="3" s="1"/>
  <c r="X155" i="3"/>
  <c r="AC155" i="3" s="1"/>
  <c r="AF155" i="3" s="1"/>
  <c r="AO155" i="3" s="1"/>
  <c r="X123" i="3"/>
  <c r="AC123" i="3" s="1"/>
  <c r="AF123" i="3" s="1"/>
  <c r="AO123" i="3" s="1"/>
  <c r="X91" i="3"/>
  <c r="AC91" i="3" s="1"/>
  <c r="AF91" i="3" s="1"/>
  <c r="AO91" i="3" s="1"/>
  <c r="X59" i="3"/>
  <c r="AC59" i="3" s="1"/>
  <c r="AF59" i="3" s="1"/>
  <c r="AO59" i="3" s="1"/>
  <c r="X27" i="3"/>
  <c r="AC27" i="3" s="1"/>
  <c r="AF27" i="3" s="1"/>
  <c r="AO27" i="3" s="1"/>
  <c r="X161" i="3"/>
  <c r="Z161" i="3" s="1"/>
  <c r="X129" i="3"/>
  <c r="AD129" i="3" s="1"/>
  <c r="AG129" i="3" s="1"/>
  <c r="AP129" i="3" s="1"/>
  <c r="X97" i="3"/>
  <c r="Z97" i="3" s="1"/>
  <c r="X65" i="3"/>
  <c r="X33" i="3"/>
  <c r="Z33" i="3" s="1"/>
  <c r="X549" i="3"/>
  <c r="AC549" i="3" s="1"/>
  <c r="AF549" i="3" s="1"/>
  <c r="AO549" i="3" s="1"/>
  <c r="X192" i="3"/>
  <c r="AA192" i="3" s="1"/>
  <c r="X121" i="3"/>
  <c r="X89" i="3"/>
  <c r="AD89" i="3" s="1"/>
  <c r="AG89" i="3" s="1"/>
  <c r="AP89" i="3" s="1"/>
  <c r="X57" i="3"/>
  <c r="AC57" i="3" s="1"/>
  <c r="AF57" i="3" s="1"/>
  <c r="AO57" i="3" s="1"/>
  <c r="X25" i="3"/>
  <c r="AA25" i="3" s="1"/>
  <c r="X523" i="3"/>
  <c r="AD523" i="3" s="1"/>
  <c r="AG523" i="3" s="1"/>
  <c r="AP523" i="3" s="1"/>
  <c r="X177" i="3"/>
  <c r="AA177" i="3" s="1"/>
  <c r="X145" i="3"/>
  <c r="AD145" i="3" s="1"/>
  <c r="AG145" i="3" s="1"/>
  <c r="AP145" i="3" s="1"/>
  <c r="X113" i="3"/>
  <c r="Z113" i="3" s="1"/>
  <c r="X81" i="3"/>
  <c r="AA81" i="3" s="1"/>
  <c r="X49" i="3"/>
  <c r="AC49" i="3" s="1"/>
  <c r="AF49" i="3" s="1"/>
  <c r="AO49" i="3" s="1"/>
  <c r="X17" i="3"/>
  <c r="AD17" i="3" s="1"/>
  <c r="AG17" i="3" s="1"/>
  <c r="AP17" i="3" s="1"/>
  <c r="X677" i="3"/>
  <c r="X709" i="3"/>
  <c r="X688" i="3"/>
  <c r="AD688" i="3" s="1"/>
  <c r="AG688" i="3" s="1"/>
  <c r="AP688" i="3" s="1"/>
  <c r="X720" i="3"/>
  <c r="AD720" i="3" s="1"/>
  <c r="AG720" i="3" s="1"/>
  <c r="AP720" i="3" s="1"/>
  <c r="X287" i="3"/>
  <c r="AC287" i="3" s="1"/>
  <c r="AF287" i="3" s="1"/>
  <c r="AO287" i="3" s="1"/>
  <c r="X353" i="3"/>
  <c r="AA353" i="3" s="1"/>
  <c r="X609" i="3"/>
  <c r="AD609" i="3" s="1"/>
  <c r="AG609" i="3" s="1"/>
  <c r="AP609" i="3" s="1"/>
  <c r="X100" i="3"/>
  <c r="AD100" i="3" s="1"/>
  <c r="AG100" i="3" s="1"/>
  <c r="AP100" i="3" s="1"/>
  <c r="X68" i="3"/>
  <c r="AD68" i="3" s="1"/>
  <c r="AG68" i="3" s="1"/>
  <c r="AP68" i="3" s="1"/>
  <c r="X36" i="3"/>
  <c r="Z36" i="3" s="1"/>
  <c r="X182" i="3"/>
  <c r="AD182" i="3" s="1"/>
  <c r="AG182" i="3" s="1"/>
  <c r="AP182" i="3" s="1"/>
  <c r="X150" i="3"/>
  <c r="AD150" i="3" s="1"/>
  <c r="AG150" i="3" s="1"/>
  <c r="AP150" i="3" s="1"/>
  <c r="X118" i="3"/>
  <c r="AD118" i="3" s="1"/>
  <c r="AG118" i="3" s="1"/>
  <c r="AP118" i="3" s="1"/>
  <c r="X86" i="3"/>
  <c r="AD86" i="3" s="1"/>
  <c r="AG86" i="3" s="1"/>
  <c r="AP86" i="3" s="1"/>
  <c r="X54" i="3"/>
  <c r="AC54" i="3" s="1"/>
  <c r="AF54" i="3" s="1"/>
  <c r="AO54" i="3" s="1"/>
  <c r="X22" i="3"/>
  <c r="AD22" i="3" s="1"/>
  <c r="AG22" i="3" s="1"/>
  <c r="AP22" i="3" s="1"/>
  <c r="X257" i="3"/>
  <c r="Z257" i="3" s="1"/>
  <c r="X679" i="3"/>
  <c r="X610" i="3"/>
  <c r="X675" i="3"/>
  <c r="X320" i="3"/>
  <c r="Z320" i="3" s="1"/>
  <c r="X183" i="3"/>
  <c r="AD183" i="3" s="1"/>
  <c r="AG183" i="3" s="1"/>
  <c r="AP183" i="3" s="1"/>
  <c r="X151" i="3"/>
  <c r="AD151" i="3" s="1"/>
  <c r="AG151" i="3" s="1"/>
  <c r="AP151" i="3" s="1"/>
  <c r="X119" i="3"/>
  <c r="Z119" i="3" s="1"/>
  <c r="X87" i="3"/>
  <c r="AC87" i="3" s="1"/>
  <c r="AF87" i="3" s="1"/>
  <c r="AO87" i="3" s="1"/>
  <c r="X55" i="3"/>
  <c r="Z55" i="3" s="1"/>
  <c r="X23" i="3"/>
  <c r="AC23" i="3" s="1"/>
  <c r="AF23" i="3" s="1"/>
  <c r="AO23" i="3" s="1"/>
  <c r="X50" i="3"/>
  <c r="X18" i="3"/>
  <c r="X253" i="3"/>
  <c r="AA253" i="3" s="1"/>
  <c r="X598" i="3"/>
  <c r="AC598" i="3" s="1"/>
  <c r="AF598" i="3" s="1"/>
  <c r="AO598" i="3" s="1"/>
  <c r="X541" i="3"/>
  <c r="AC541" i="3" s="1"/>
  <c r="AF541" i="3" s="1"/>
  <c r="AO541" i="3" s="1"/>
  <c r="X656" i="3"/>
  <c r="Z656" i="3" s="1"/>
  <c r="X624" i="3"/>
  <c r="AD624" i="3" s="1"/>
  <c r="AG624" i="3" s="1"/>
  <c r="AP624" i="3" s="1"/>
  <c r="X592" i="3"/>
  <c r="Z592" i="3" s="1"/>
  <c r="X560" i="3"/>
  <c r="AD560" i="3" s="1"/>
  <c r="AG560" i="3" s="1"/>
  <c r="AP560" i="3" s="1"/>
  <c r="X607" i="3"/>
  <c r="AD607" i="3" s="1"/>
  <c r="AG607" i="3" s="1"/>
  <c r="AP607" i="3" s="1"/>
  <c r="X213" i="3"/>
  <c r="AA213" i="3" s="1"/>
  <c r="X577" i="3"/>
  <c r="AC577" i="3" s="1"/>
  <c r="AF577" i="3" s="1"/>
  <c r="AO577" i="3" s="1"/>
  <c r="X641" i="3"/>
  <c r="AD641" i="3" s="1"/>
  <c r="AG641" i="3" s="1"/>
  <c r="AP641" i="3" s="1"/>
  <c r="X180" i="3"/>
  <c r="AD180" i="3" s="1"/>
  <c r="AG180" i="3" s="1"/>
  <c r="AP180" i="3" s="1"/>
  <c r="X148" i="3"/>
  <c r="AA148" i="3" s="1"/>
  <c r="X209" i="3"/>
  <c r="AD209" i="3" s="1"/>
  <c r="AG209" i="3" s="1"/>
  <c r="AP209" i="3" s="1"/>
  <c r="X673" i="3"/>
  <c r="AC673" i="3" s="1"/>
  <c r="AF673" i="3" s="1"/>
  <c r="AO673" i="3" s="1"/>
  <c r="X705" i="3"/>
  <c r="Z705" i="3" s="1"/>
  <c r="X570" i="3"/>
  <c r="X650" i="3"/>
  <c r="X562" i="3"/>
  <c r="X7" i="3"/>
  <c r="X173" i="3"/>
  <c r="X141" i="3"/>
  <c r="X109" i="3"/>
  <c r="X77" i="3"/>
  <c r="X45" i="3"/>
  <c r="X13" i="3"/>
  <c r="X449" i="3"/>
  <c r="AA449" i="3" s="1"/>
  <c r="X566" i="3"/>
  <c r="AC566" i="3" s="1"/>
  <c r="AF566" i="3" s="1"/>
  <c r="AO566" i="3" s="1"/>
  <c r="X630" i="3"/>
  <c r="AC630" i="3" s="1"/>
  <c r="AF630" i="3" s="1"/>
  <c r="AO630" i="3" s="1"/>
  <c r="X384" i="3"/>
  <c r="AD384" i="3" s="1"/>
  <c r="AG384" i="3" s="1"/>
  <c r="AP384" i="3" s="1"/>
  <c r="X623" i="3"/>
  <c r="AC623" i="3" s="1"/>
  <c r="AF623" i="3" s="1"/>
  <c r="AO623" i="3" s="1"/>
  <c r="X575" i="3"/>
  <c r="Z575" i="3" s="1"/>
  <c r="X317" i="3"/>
  <c r="Z317" i="3" s="1"/>
  <c r="X172" i="3"/>
  <c r="AD172" i="3" s="1"/>
  <c r="AG172" i="3" s="1"/>
  <c r="AP172" i="3" s="1"/>
  <c r="X124" i="3"/>
  <c r="AA124" i="3" s="1"/>
  <c r="X108" i="3"/>
  <c r="AA108" i="3" s="1"/>
  <c r="X60" i="3"/>
  <c r="AA60" i="3" s="1"/>
  <c r="X44" i="3"/>
  <c r="AC44" i="3" s="1"/>
  <c r="AF44" i="3" s="1"/>
  <c r="AO44" i="3" s="1"/>
  <c r="X12" i="3"/>
  <c r="Z12" i="3" s="1"/>
  <c r="X190" i="3"/>
  <c r="AD190" i="3" s="1"/>
  <c r="AG190" i="3" s="1"/>
  <c r="AP190" i="3" s="1"/>
  <c r="X174" i="3"/>
  <c r="Z174" i="3" s="1"/>
  <c r="X158" i="3"/>
  <c r="AC158" i="3" s="1"/>
  <c r="AF158" i="3" s="1"/>
  <c r="AO158" i="3" s="1"/>
  <c r="X142" i="3"/>
  <c r="Z142" i="3" s="1"/>
  <c r="X126" i="3"/>
  <c r="Z126" i="3" s="1"/>
  <c r="X110" i="3"/>
  <c r="AC110" i="3" s="1"/>
  <c r="AF110" i="3" s="1"/>
  <c r="AO110" i="3" s="1"/>
  <c r="X94" i="3"/>
  <c r="AA94" i="3" s="1"/>
  <c r="X78" i="3"/>
  <c r="AD78" i="3" s="1"/>
  <c r="AG78" i="3" s="1"/>
  <c r="AP78" i="3" s="1"/>
  <c r="X62" i="3"/>
  <c r="AD62" i="3" s="1"/>
  <c r="AG62" i="3" s="1"/>
  <c r="AP62" i="3" s="1"/>
  <c r="X46" i="3"/>
  <c r="AD46" i="3" s="1"/>
  <c r="AG46" i="3" s="1"/>
  <c r="AP46" i="3" s="1"/>
  <c r="X30" i="3"/>
  <c r="AA30" i="3" s="1"/>
  <c r="X14" i="3"/>
  <c r="AA14" i="3" s="1"/>
  <c r="X465" i="3"/>
  <c r="AD465" i="3" s="1"/>
  <c r="AG465" i="3" s="1"/>
  <c r="AP465" i="3" s="1"/>
  <c r="X574" i="3"/>
  <c r="Z574" i="3" s="1"/>
  <c r="X606" i="3"/>
  <c r="AA606" i="3" s="1"/>
  <c r="X638" i="3"/>
  <c r="AC638" i="3" s="1"/>
  <c r="AF638" i="3" s="1"/>
  <c r="AO638" i="3" s="1"/>
  <c r="X665" i="3"/>
  <c r="AA665" i="3" s="1"/>
  <c r="X681" i="3"/>
  <c r="AC681" i="3" s="1"/>
  <c r="AF681" i="3" s="1"/>
  <c r="AO681" i="3" s="1"/>
  <c r="X697" i="3"/>
  <c r="AD697" i="3" s="1"/>
  <c r="AG697" i="3" s="1"/>
  <c r="AP697" i="3" s="1"/>
  <c r="X713" i="3"/>
  <c r="AC713" i="3" s="1"/>
  <c r="AF713" i="3" s="1"/>
  <c r="AO713" i="3" s="1"/>
  <c r="X569" i="3"/>
  <c r="AC569" i="3" s="1"/>
  <c r="AF569" i="3" s="1"/>
  <c r="AO569" i="3" s="1"/>
  <c r="X601" i="3"/>
  <c r="Z601" i="3" s="1"/>
  <c r="X633" i="3"/>
  <c r="Z633" i="3" s="1"/>
  <c r="X634" i="3"/>
  <c r="X711" i="3"/>
  <c r="X667" i="3"/>
  <c r="X586" i="3"/>
  <c r="X687" i="3"/>
  <c r="X626" i="3"/>
  <c r="X707" i="3"/>
  <c r="P467" i="3"/>
  <c r="U467" i="3" s="1"/>
  <c r="X467" i="3" s="1"/>
  <c r="AD467" i="3" s="1"/>
  <c r="AG467" i="3" s="1"/>
  <c r="AP467" i="3" s="1"/>
  <c r="P435" i="3"/>
  <c r="U435" i="3" s="1"/>
  <c r="X435" i="3" s="1"/>
  <c r="P498" i="3"/>
  <c r="U498" i="3" s="1"/>
  <c r="X498" i="3" s="1"/>
  <c r="P482" i="3"/>
  <c r="U482" i="3" s="1"/>
  <c r="X482" i="3" s="1"/>
  <c r="AA482" i="3" s="1"/>
  <c r="P466" i="3"/>
  <c r="U466" i="3" s="1"/>
  <c r="X466" i="3" s="1"/>
  <c r="P450" i="3"/>
  <c r="U450" i="3" s="1"/>
  <c r="X450" i="3" s="1"/>
  <c r="Z450" i="3" s="1"/>
  <c r="P434" i="3"/>
  <c r="U434" i="3" s="1"/>
  <c r="X434" i="3" s="1"/>
  <c r="Z434" i="3" s="1"/>
  <c r="P418" i="3"/>
  <c r="U418" i="3" s="1"/>
  <c r="X418" i="3" s="1"/>
  <c r="AC418" i="3" s="1"/>
  <c r="AF418" i="3" s="1"/>
  <c r="AO418" i="3" s="1"/>
  <c r="P402" i="3"/>
  <c r="U402" i="3" s="1"/>
  <c r="X402" i="3" s="1"/>
  <c r="P386" i="3"/>
  <c r="U386" i="3" s="1"/>
  <c r="X386" i="3" s="1"/>
  <c r="P370" i="3"/>
  <c r="U370" i="3" s="1"/>
  <c r="X370" i="3" s="1"/>
  <c r="P354" i="3"/>
  <c r="U354" i="3" s="1"/>
  <c r="X354" i="3" s="1"/>
  <c r="AD354" i="3" s="1"/>
  <c r="AG354" i="3" s="1"/>
  <c r="AP354" i="3" s="1"/>
  <c r="P338" i="3"/>
  <c r="U338" i="3" s="1"/>
  <c r="X338" i="3" s="1"/>
  <c r="P537" i="3"/>
  <c r="U537" i="3" s="1"/>
  <c r="X537" i="3" s="1"/>
  <c r="AA537" i="3" s="1"/>
  <c r="X556" i="3"/>
  <c r="AA556" i="3" s="1"/>
  <c r="X651" i="3"/>
  <c r="AD651" i="3" s="1"/>
  <c r="AG651" i="3" s="1"/>
  <c r="AP651" i="3" s="1"/>
  <c r="X635" i="3"/>
  <c r="AC635" i="3" s="1"/>
  <c r="AF635" i="3" s="1"/>
  <c r="AO635" i="3" s="1"/>
  <c r="X603" i="3"/>
  <c r="Z603" i="3" s="1"/>
  <c r="X587" i="3"/>
  <c r="AA587" i="3" s="1"/>
  <c r="X555" i="3"/>
  <c r="AC555" i="3" s="1"/>
  <c r="AF555" i="3" s="1"/>
  <c r="AO555" i="3" s="1"/>
  <c r="X255" i="3"/>
  <c r="AD255" i="3" s="1"/>
  <c r="AG255" i="3" s="1"/>
  <c r="AP255" i="3" s="1"/>
  <c r="X175" i="3"/>
  <c r="X143" i="3"/>
  <c r="Z143" i="3" s="1"/>
  <c r="X111" i="3"/>
  <c r="AD111" i="3" s="1"/>
  <c r="AG111" i="3" s="1"/>
  <c r="AP111" i="3" s="1"/>
  <c r="X79" i="3"/>
  <c r="AD79" i="3" s="1"/>
  <c r="AG79" i="3" s="1"/>
  <c r="AP79" i="3" s="1"/>
  <c r="X63" i="3"/>
  <c r="AD63" i="3" s="1"/>
  <c r="AG63" i="3" s="1"/>
  <c r="AP63" i="3" s="1"/>
  <c r="X31" i="3"/>
  <c r="AA31" i="3" s="1"/>
  <c r="X15" i="3"/>
  <c r="AA15" i="3" s="1"/>
  <c r="X417" i="3"/>
  <c r="AA417" i="3" s="1"/>
  <c r="X663" i="3"/>
  <c r="AC663" i="3" s="1"/>
  <c r="AF663" i="3" s="1"/>
  <c r="AO663" i="3" s="1"/>
  <c r="X578" i="3"/>
  <c r="X683" i="3"/>
  <c r="X618" i="3"/>
  <c r="X703" i="3"/>
  <c r="X658" i="3"/>
  <c r="X723" i="3"/>
  <c r="Z723" i="3" s="1"/>
  <c r="X699" i="3"/>
  <c r="X719" i="3"/>
  <c r="X664" i="3"/>
  <c r="AD664" i="3" s="1"/>
  <c r="AG664" i="3" s="1"/>
  <c r="AP664" i="3" s="1"/>
  <c r="X680" i="3"/>
  <c r="AC680" i="3" s="1"/>
  <c r="AF680" i="3" s="1"/>
  <c r="AO680" i="3" s="1"/>
  <c r="X696" i="3"/>
  <c r="AD696" i="3" s="1"/>
  <c r="AG696" i="3" s="1"/>
  <c r="AP696" i="3" s="1"/>
  <c r="X712" i="3"/>
  <c r="AD712" i="3" s="1"/>
  <c r="AG712" i="3" s="1"/>
  <c r="AP712" i="3" s="1"/>
  <c r="X548" i="3"/>
  <c r="AD548" i="3" s="1"/>
  <c r="AG548" i="3" s="1"/>
  <c r="AP548" i="3" s="1"/>
  <c r="X336" i="3"/>
  <c r="AD336" i="3" s="1"/>
  <c r="AG336" i="3" s="1"/>
  <c r="AP336" i="3" s="1"/>
  <c r="X602" i="3"/>
  <c r="X695" i="3"/>
  <c r="AD695" i="3" s="1"/>
  <c r="AG695" i="3" s="1"/>
  <c r="AP695" i="3" s="1"/>
  <c r="X642" i="3"/>
  <c r="X715" i="3"/>
  <c r="X553" i="3"/>
  <c r="AA553" i="3" s="1"/>
  <c r="X671" i="3"/>
  <c r="X594" i="3"/>
  <c r="X691" i="3"/>
  <c r="AD691" i="3" s="1"/>
  <c r="AG691" i="3" s="1"/>
  <c r="AP691" i="3" s="1"/>
  <c r="P441" i="3"/>
  <c r="U441" i="3" s="1"/>
  <c r="X441" i="3" s="1"/>
  <c r="AA441" i="3" s="1"/>
  <c r="AD689" i="3"/>
  <c r="AG689" i="3" s="1"/>
  <c r="AP689" i="3" s="1"/>
  <c r="P393" i="3"/>
  <c r="U393" i="3" s="1"/>
  <c r="X393" i="3" s="1"/>
  <c r="Z393" i="3" s="1"/>
  <c r="P530" i="3"/>
  <c r="U530" i="3" s="1"/>
  <c r="X530" i="3" s="1"/>
  <c r="P505" i="3"/>
  <c r="U505" i="3" s="1"/>
  <c r="X505" i="3" s="1"/>
  <c r="AA505" i="3" s="1"/>
  <c r="P473" i="3"/>
  <c r="U473" i="3" s="1"/>
  <c r="X473" i="3" s="1"/>
  <c r="AA473" i="3" s="1"/>
  <c r="P409" i="3"/>
  <c r="U409" i="3" s="1"/>
  <c r="P377" i="3"/>
  <c r="U377" i="3" s="1"/>
  <c r="X377" i="3" s="1"/>
  <c r="AA377" i="3" s="1"/>
  <c r="P345" i="3"/>
  <c r="U345" i="3" s="1"/>
  <c r="X345" i="3" s="1"/>
  <c r="AA345" i="3" s="1"/>
  <c r="P546" i="3"/>
  <c r="U546" i="3" s="1"/>
  <c r="X546" i="3" s="1"/>
  <c r="P514" i="3"/>
  <c r="U514" i="3" s="1"/>
  <c r="X514" i="3" s="1"/>
  <c r="P489" i="3"/>
  <c r="U489" i="3" s="1"/>
  <c r="X489" i="3" s="1"/>
  <c r="AA489" i="3" s="1"/>
  <c r="P457" i="3"/>
  <c r="U457" i="3" s="1"/>
  <c r="X457" i="3" s="1"/>
  <c r="P425" i="3"/>
  <c r="U425" i="3" s="1"/>
  <c r="X425" i="3" s="1"/>
  <c r="P361" i="3"/>
  <c r="U361" i="3" s="1"/>
  <c r="X361" i="3" s="1"/>
  <c r="AA361" i="3" s="1"/>
  <c r="AD176" i="3"/>
  <c r="AG176" i="3" s="1"/>
  <c r="AP176" i="3" s="1"/>
  <c r="P399" i="3"/>
  <c r="U399" i="3" s="1"/>
  <c r="X399" i="3" s="1"/>
  <c r="P484" i="3"/>
  <c r="U484" i="3" s="1"/>
  <c r="X484" i="3" s="1"/>
  <c r="P504" i="3"/>
  <c r="U504" i="3" s="1"/>
  <c r="X504" i="3" s="1"/>
  <c r="AC504" i="3" s="1"/>
  <c r="AF504" i="3" s="1"/>
  <c r="AO504" i="3" s="1"/>
  <c r="AA563" i="3"/>
  <c r="P288" i="3"/>
  <c r="U288" i="3" s="1"/>
  <c r="X288" i="3" s="1"/>
  <c r="Z608" i="3"/>
  <c r="AA512" i="3"/>
  <c r="AD298" i="3"/>
  <c r="AG298" i="3" s="1"/>
  <c r="AP298" i="3" s="1"/>
  <c r="P496" i="3"/>
  <c r="U496" i="3" s="1"/>
  <c r="X496" i="3" s="1"/>
  <c r="Z496" i="3" s="1"/>
  <c r="P400" i="3"/>
  <c r="U400" i="3" s="1"/>
  <c r="X400" i="3" s="1"/>
  <c r="P521" i="3"/>
  <c r="U521" i="3" s="1"/>
  <c r="X521" i="3" s="1"/>
  <c r="AA521" i="3" s="1"/>
  <c r="P508" i="3"/>
  <c r="U508" i="3" s="1"/>
  <c r="X508" i="3" s="1"/>
  <c r="P412" i="3"/>
  <c r="U412" i="3" s="1"/>
  <c r="P348" i="3"/>
  <c r="U348" i="3" s="1"/>
  <c r="X348" i="3" s="1"/>
  <c r="AD348" i="3" s="1"/>
  <c r="AG348" i="3" s="1"/>
  <c r="AP348" i="3" s="1"/>
  <c r="AD561" i="3"/>
  <c r="AG561" i="3" s="1"/>
  <c r="AP561" i="3" s="1"/>
  <c r="Z657" i="3"/>
  <c r="AA92" i="3"/>
  <c r="AD131" i="3"/>
  <c r="AG131" i="3" s="1"/>
  <c r="AP131" i="3" s="1"/>
  <c r="Z67" i="3"/>
  <c r="P411" i="3"/>
  <c r="U411" i="3" s="1"/>
  <c r="X411" i="3" s="1"/>
  <c r="P315" i="3"/>
  <c r="U315" i="3" s="1"/>
  <c r="X315" i="3" s="1"/>
  <c r="P283" i="3"/>
  <c r="U283" i="3" s="1"/>
  <c r="X283" i="3" s="1"/>
  <c r="P486" i="3"/>
  <c r="U486" i="3" s="1"/>
  <c r="P454" i="3"/>
  <c r="U454" i="3" s="1"/>
  <c r="X454" i="3" s="1"/>
  <c r="AA454" i="3" s="1"/>
  <c r="P422" i="3"/>
  <c r="U422" i="3" s="1"/>
  <c r="X422" i="3" s="1"/>
  <c r="Z422" i="3" s="1"/>
  <c r="P390" i="3"/>
  <c r="U390" i="3" s="1"/>
  <c r="X390" i="3" s="1"/>
  <c r="AA390" i="3" s="1"/>
  <c r="P358" i="3"/>
  <c r="U358" i="3" s="1"/>
  <c r="AD245" i="3"/>
  <c r="AG245" i="3" s="1"/>
  <c r="AP245" i="3" s="1"/>
  <c r="AD614" i="3"/>
  <c r="AG614" i="3" s="1"/>
  <c r="AP614" i="3" s="1"/>
  <c r="AD552" i="3"/>
  <c r="AG552" i="3" s="1"/>
  <c r="AP552" i="3" s="1"/>
  <c r="AD599" i="3"/>
  <c r="AG599" i="3" s="1"/>
  <c r="AP599" i="3" s="1"/>
  <c r="AC567" i="3"/>
  <c r="AF567" i="3" s="1"/>
  <c r="AO567" i="3" s="1"/>
  <c r="AC551" i="3"/>
  <c r="AF551" i="3" s="1"/>
  <c r="AO551" i="3" s="1"/>
  <c r="AC196" i="3"/>
  <c r="AF196" i="3" s="1"/>
  <c r="AO196" i="3" s="1"/>
  <c r="AC164" i="3"/>
  <c r="AF164" i="3" s="1"/>
  <c r="AO164" i="3" s="1"/>
  <c r="AA132" i="3"/>
  <c r="AC251" i="3"/>
  <c r="AF251" i="3" s="1"/>
  <c r="AO251" i="3" s="1"/>
  <c r="AC219" i="3"/>
  <c r="AF219" i="3" s="1"/>
  <c r="AO219" i="3" s="1"/>
  <c r="AD187" i="3"/>
  <c r="AG187" i="3" s="1"/>
  <c r="AP187" i="3" s="1"/>
  <c r="AD65" i="3"/>
  <c r="AG65" i="3" s="1"/>
  <c r="AP65" i="3" s="1"/>
  <c r="AC558" i="3"/>
  <c r="AF558" i="3" s="1"/>
  <c r="AO558" i="3" s="1"/>
  <c r="Z590" i="3"/>
  <c r="AC670" i="3"/>
  <c r="AF670" i="3" s="1"/>
  <c r="AO670" i="3" s="1"/>
  <c r="AA702" i="3"/>
  <c r="AC718" i="3"/>
  <c r="AF718" i="3" s="1"/>
  <c r="AO718" i="3" s="1"/>
  <c r="AC309" i="3"/>
  <c r="AF309" i="3" s="1"/>
  <c r="AO309" i="3" s="1"/>
  <c r="AD643" i="3"/>
  <c r="AG643" i="3" s="1"/>
  <c r="AP643" i="3" s="1"/>
  <c r="AC337" i="3"/>
  <c r="AF337" i="3" s="1"/>
  <c r="AO337" i="3" s="1"/>
  <c r="Z272" i="3"/>
  <c r="AC534" i="3"/>
  <c r="AF534" i="3" s="1"/>
  <c r="AO534" i="3" s="1"/>
  <c r="AD662" i="3"/>
  <c r="AG662" i="3" s="1"/>
  <c r="AP662" i="3" s="1"/>
  <c r="AA694" i="3"/>
  <c r="AA726" i="3"/>
  <c r="P452" i="3"/>
  <c r="U452" i="3" s="1"/>
  <c r="P420" i="3"/>
  <c r="U420" i="3" s="1"/>
  <c r="X420" i="3" s="1"/>
  <c r="P388" i="3"/>
  <c r="U388" i="3" s="1"/>
  <c r="X388" i="3" s="1"/>
  <c r="Z388" i="3" s="1"/>
  <c r="P304" i="3"/>
  <c r="U304" i="3" s="1"/>
  <c r="X304" i="3" s="1"/>
  <c r="P475" i="3"/>
  <c r="P443" i="3"/>
  <c r="U443" i="3" s="1"/>
  <c r="X443" i="3" s="1"/>
  <c r="P536" i="3"/>
  <c r="U536" i="3" s="1"/>
  <c r="X536" i="3" s="1"/>
  <c r="AA536" i="3" s="1"/>
  <c r="P472" i="3"/>
  <c r="U472" i="3" s="1"/>
  <c r="X472" i="3" s="1"/>
  <c r="AA349" i="3"/>
  <c r="AA477" i="3"/>
  <c r="Z581" i="3"/>
  <c r="AC581" i="3"/>
  <c r="AF581" i="3" s="1"/>
  <c r="AO581" i="3" s="1"/>
  <c r="AD581" i="3"/>
  <c r="AG581" i="3" s="1"/>
  <c r="AP581" i="3" s="1"/>
  <c r="AA581" i="3"/>
  <c r="AD668" i="3"/>
  <c r="AG668" i="3" s="1"/>
  <c r="AP668" i="3" s="1"/>
  <c r="AC668" i="3"/>
  <c r="AF668" i="3" s="1"/>
  <c r="AO668" i="3" s="1"/>
  <c r="Z668" i="3"/>
  <c r="AA668" i="3"/>
  <c r="AD700" i="3"/>
  <c r="AG700" i="3" s="1"/>
  <c r="AP700" i="3" s="1"/>
  <c r="AC700" i="3"/>
  <c r="AF700" i="3" s="1"/>
  <c r="AO700" i="3" s="1"/>
  <c r="Z700" i="3"/>
  <c r="AA700" i="3"/>
  <c r="Z560" i="3"/>
  <c r="AC544" i="3"/>
  <c r="AF544" i="3" s="1"/>
  <c r="AO544" i="3" s="1"/>
  <c r="AD544" i="3"/>
  <c r="AG544" i="3" s="1"/>
  <c r="AP544" i="3" s="1"/>
  <c r="AC512" i="3"/>
  <c r="AF512" i="3" s="1"/>
  <c r="AO512" i="3" s="1"/>
  <c r="Z655" i="3"/>
  <c r="AC607" i="3"/>
  <c r="AF607" i="3" s="1"/>
  <c r="AO607" i="3" s="1"/>
  <c r="Z365" i="3"/>
  <c r="AC365" i="3"/>
  <c r="AF365" i="3" s="1"/>
  <c r="AO365" i="3" s="1"/>
  <c r="AD365" i="3"/>
  <c r="AG365" i="3" s="1"/>
  <c r="AP365" i="3" s="1"/>
  <c r="Z429" i="3"/>
  <c r="AC429" i="3"/>
  <c r="AF429" i="3" s="1"/>
  <c r="AO429" i="3" s="1"/>
  <c r="AD429" i="3"/>
  <c r="AG429" i="3" s="1"/>
  <c r="AP429" i="3" s="1"/>
  <c r="Z589" i="3"/>
  <c r="AD589" i="3"/>
  <c r="AG589" i="3" s="1"/>
  <c r="AP589" i="3" s="1"/>
  <c r="AC589" i="3"/>
  <c r="AF589" i="3" s="1"/>
  <c r="AO589" i="3" s="1"/>
  <c r="AA589" i="3"/>
  <c r="Z672" i="3"/>
  <c r="AD652" i="3"/>
  <c r="AG652" i="3" s="1"/>
  <c r="AP652" i="3" s="1"/>
  <c r="AC652" i="3"/>
  <c r="AF652" i="3" s="1"/>
  <c r="AO652" i="3" s="1"/>
  <c r="Z652" i="3"/>
  <c r="AA652" i="3"/>
  <c r="AD636" i="3"/>
  <c r="AG636" i="3" s="1"/>
  <c r="AP636" i="3" s="1"/>
  <c r="AC636" i="3"/>
  <c r="AF636" i="3" s="1"/>
  <c r="AO636" i="3" s="1"/>
  <c r="Z636" i="3"/>
  <c r="AA636" i="3"/>
  <c r="AA620" i="3"/>
  <c r="AD604" i="3"/>
  <c r="AG604" i="3" s="1"/>
  <c r="AP604" i="3" s="1"/>
  <c r="AC604" i="3"/>
  <c r="AF604" i="3" s="1"/>
  <c r="AO604" i="3" s="1"/>
  <c r="Z604" i="3"/>
  <c r="AA604" i="3"/>
  <c r="AA588" i="3"/>
  <c r="AD572" i="3"/>
  <c r="AG572" i="3" s="1"/>
  <c r="AP572" i="3" s="1"/>
  <c r="AC572" i="3"/>
  <c r="AF572" i="3" s="1"/>
  <c r="AO572" i="3" s="1"/>
  <c r="Z572" i="3"/>
  <c r="AA572" i="3"/>
  <c r="AC619" i="3"/>
  <c r="AF619" i="3" s="1"/>
  <c r="AO619" i="3" s="1"/>
  <c r="Z587" i="3"/>
  <c r="AD571" i="3"/>
  <c r="AG571" i="3" s="1"/>
  <c r="AP571" i="3" s="1"/>
  <c r="AC571" i="3"/>
  <c r="AF571" i="3" s="1"/>
  <c r="AO571" i="3" s="1"/>
  <c r="AA571" i="3"/>
  <c r="Z571" i="3"/>
  <c r="AC523" i="3"/>
  <c r="AF523" i="3" s="1"/>
  <c r="AO523" i="3" s="1"/>
  <c r="AD184" i="3"/>
  <c r="AG184" i="3" s="1"/>
  <c r="AP184" i="3" s="1"/>
  <c r="AC168" i="3"/>
  <c r="AF168" i="3" s="1"/>
  <c r="AO168" i="3" s="1"/>
  <c r="AC152" i="3"/>
  <c r="AF152" i="3" s="1"/>
  <c r="AO152" i="3" s="1"/>
  <c r="AD152" i="3"/>
  <c r="AG152" i="3" s="1"/>
  <c r="AP152" i="3" s="1"/>
  <c r="AA152" i="3"/>
  <c r="Z152" i="3"/>
  <c r="AC136" i="3"/>
  <c r="AF136" i="3" s="1"/>
  <c r="AO136" i="3" s="1"/>
  <c r="AD136" i="3"/>
  <c r="AG136" i="3" s="1"/>
  <c r="AP136" i="3" s="1"/>
  <c r="AA136" i="3"/>
  <c r="Z136" i="3"/>
  <c r="AC120" i="3"/>
  <c r="AF120" i="3" s="1"/>
  <c r="AO120" i="3" s="1"/>
  <c r="AD120" i="3"/>
  <c r="AG120" i="3" s="1"/>
  <c r="AP120" i="3" s="1"/>
  <c r="AA120" i="3"/>
  <c r="Z120" i="3"/>
  <c r="AC104" i="3"/>
  <c r="AF104" i="3" s="1"/>
  <c r="AO104" i="3" s="1"/>
  <c r="AD104" i="3"/>
  <c r="AG104" i="3" s="1"/>
  <c r="AP104" i="3" s="1"/>
  <c r="AA104" i="3"/>
  <c r="Z104" i="3"/>
  <c r="AC88" i="3"/>
  <c r="AF88" i="3" s="1"/>
  <c r="AO88" i="3" s="1"/>
  <c r="AD88" i="3"/>
  <c r="AG88" i="3" s="1"/>
  <c r="AP88" i="3" s="1"/>
  <c r="AA88" i="3"/>
  <c r="Z88" i="3"/>
  <c r="AC72" i="3"/>
  <c r="AF72" i="3" s="1"/>
  <c r="AO72" i="3" s="1"/>
  <c r="AD72" i="3"/>
  <c r="AG72" i="3" s="1"/>
  <c r="AP72" i="3" s="1"/>
  <c r="AA72" i="3"/>
  <c r="Z72" i="3"/>
  <c r="AC56" i="3"/>
  <c r="AF56" i="3" s="1"/>
  <c r="AO56" i="3" s="1"/>
  <c r="AD56" i="3"/>
  <c r="AG56" i="3" s="1"/>
  <c r="AP56" i="3" s="1"/>
  <c r="AA56" i="3"/>
  <c r="Z56" i="3"/>
  <c r="AC40" i="3"/>
  <c r="AF40" i="3" s="1"/>
  <c r="AO40" i="3" s="1"/>
  <c r="AD40" i="3"/>
  <c r="AG40" i="3" s="1"/>
  <c r="AP40" i="3" s="1"/>
  <c r="AA40" i="3"/>
  <c r="Z40" i="3"/>
  <c r="AC24" i="3"/>
  <c r="AF24" i="3" s="1"/>
  <c r="AO24" i="3" s="1"/>
  <c r="AD24" i="3"/>
  <c r="AG24" i="3" s="1"/>
  <c r="AP24" i="3" s="1"/>
  <c r="AA24" i="3"/>
  <c r="Z24" i="3"/>
  <c r="AD8" i="3"/>
  <c r="AG8" i="3" s="1"/>
  <c r="AP8" i="3" s="1"/>
  <c r="AC8" i="3"/>
  <c r="AF8" i="3" s="1"/>
  <c r="AO8" i="3" s="1"/>
  <c r="AA8" i="3"/>
  <c r="Z8" i="3"/>
  <c r="AD287" i="3"/>
  <c r="AG287" i="3" s="1"/>
  <c r="AP287" i="3" s="1"/>
  <c r="AD271" i="3"/>
  <c r="AG271" i="3" s="1"/>
  <c r="AP271" i="3" s="1"/>
  <c r="AD239" i="3"/>
  <c r="AG239" i="3" s="1"/>
  <c r="AP239" i="3" s="1"/>
  <c r="AC239" i="3"/>
  <c r="AF239" i="3" s="1"/>
  <c r="AO239" i="3" s="1"/>
  <c r="AD207" i="3"/>
  <c r="AG207" i="3" s="1"/>
  <c r="AP207" i="3" s="1"/>
  <c r="AC207" i="3"/>
  <c r="AF207" i="3" s="1"/>
  <c r="AO207" i="3" s="1"/>
  <c r="AD175" i="3"/>
  <c r="AG175" i="3" s="1"/>
  <c r="AP175" i="3" s="1"/>
  <c r="AC175" i="3"/>
  <c r="AF175" i="3" s="1"/>
  <c r="AO175" i="3" s="1"/>
  <c r="Z175" i="3"/>
  <c r="AA175" i="3"/>
  <c r="AD159" i="3"/>
  <c r="AG159" i="3" s="1"/>
  <c r="AP159" i="3" s="1"/>
  <c r="AC159" i="3"/>
  <c r="AF159" i="3" s="1"/>
  <c r="AO159" i="3" s="1"/>
  <c r="Z159" i="3"/>
  <c r="AA159" i="3"/>
  <c r="AD95" i="3"/>
  <c r="AG95" i="3" s="1"/>
  <c r="AP95" i="3" s="1"/>
  <c r="AC95" i="3"/>
  <c r="AF95" i="3" s="1"/>
  <c r="AO95" i="3" s="1"/>
  <c r="AD47" i="3"/>
  <c r="AG47" i="3" s="1"/>
  <c r="AP47" i="3" s="1"/>
  <c r="Z47" i="3"/>
  <c r="AA47" i="3"/>
  <c r="AD202" i="3"/>
  <c r="AG202" i="3" s="1"/>
  <c r="AP202" i="3" s="1"/>
  <c r="AA293" i="3"/>
  <c r="Z277" i="3"/>
  <c r="AC277" i="3"/>
  <c r="AF277" i="3" s="1"/>
  <c r="AO277" i="3" s="1"/>
  <c r="AD277" i="3"/>
  <c r="AG277" i="3" s="1"/>
  <c r="AP277" i="3" s="1"/>
  <c r="AA261" i="3"/>
  <c r="AC245" i="3"/>
  <c r="AF245" i="3" s="1"/>
  <c r="AO245" i="3" s="1"/>
  <c r="AA197" i="3"/>
  <c r="AD582" i="3"/>
  <c r="AG582" i="3" s="1"/>
  <c r="AP582" i="3" s="1"/>
  <c r="AC582" i="3"/>
  <c r="AF582" i="3" s="1"/>
  <c r="AO582" i="3" s="1"/>
  <c r="Z582" i="3"/>
  <c r="AA582" i="3"/>
  <c r="AC646" i="3"/>
  <c r="AF646" i="3" s="1"/>
  <c r="AO646" i="3" s="1"/>
  <c r="Z646" i="3"/>
  <c r="Z609" i="3"/>
  <c r="AA413" i="3"/>
  <c r="AD541" i="3"/>
  <c r="AG541" i="3" s="1"/>
  <c r="AP541" i="3" s="1"/>
  <c r="AA381" i="3"/>
  <c r="AA445" i="3"/>
  <c r="Z509" i="3"/>
  <c r="AD509" i="3"/>
  <c r="AG509" i="3" s="1"/>
  <c r="AP509" i="3" s="1"/>
  <c r="AC509" i="3"/>
  <c r="AF509" i="3" s="1"/>
  <c r="AO509" i="3" s="1"/>
  <c r="AD676" i="3"/>
  <c r="AG676" i="3" s="1"/>
  <c r="AP676" i="3" s="1"/>
  <c r="AC676" i="3"/>
  <c r="AF676" i="3" s="1"/>
  <c r="AO676" i="3" s="1"/>
  <c r="Z676" i="3"/>
  <c r="AA676" i="3"/>
  <c r="AD692" i="3"/>
  <c r="AG692" i="3" s="1"/>
  <c r="AP692" i="3" s="1"/>
  <c r="AC692" i="3"/>
  <c r="AF692" i="3" s="1"/>
  <c r="AO692" i="3" s="1"/>
  <c r="AA692" i="3"/>
  <c r="Z692" i="3"/>
  <c r="AC708" i="3"/>
  <c r="AF708" i="3" s="1"/>
  <c r="AO708" i="3" s="1"/>
  <c r="Z708" i="3"/>
  <c r="AD724" i="3"/>
  <c r="AG724" i="3" s="1"/>
  <c r="AP724" i="3" s="1"/>
  <c r="AC724" i="3"/>
  <c r="AF724" i="3" s="1"/>
  <c r="AO724" i="3" s="1"/>
  <c r="AA724" i="3"/>
  <c r="Z724" i="3"/>
  <c r="AD632" i="3"/>
  <c r="AG632" i="3" s="1"/>
  <c r="AP632" i="3" s="1"/>
  <c r="AC632" i="3"/>
  <c r="AF632" i="3" s="1"/>
  <c r="AO632" i="3" s="1"/>
  <c r="AA632" i="3"/>
  <c r="Z632" i="3"/>
  <c r="AD616" i="3"/>
  <c r="AG616" i="3" s="1"/>
  <c r="AP616" i="3" s="1"/>
  <c r="AC616" i="3"/>
  <c r="AF616" i="3" s="1"/>
  <c r="AO616" i="3" s="1"/>
  <c r="Z616" i="3"/>
  <c r="AA616" i="3"/>
  <c r="AC600" i="3"/>
  <c r="AF600" i="3" s="1"/>
  <c r="AO600" i="3" s="1"/>
  <c r="AD600" i="3"/>
  <c r="AG600" i="3" s="1"/>
  <c r="AP600" i="3" s="1"/>
  <c r="Z600" i="3"/>
  <c r="AA600" i="3"/>
  <c r="AC584" i="3"/>
  <c r="AF584" i="3" s="1"/>
  <c r="AO584" i="3" s="1"/>
  <c r="AC568" i="3"/>
  <c r="AF568" i="3" s="1"/>
  <c r="AO568" i="3" s="1"/>
  <c r="AD568" i="3"/>
  <c r="AG568" i="3" s="1"/>
  <c r="AP568" i="3" s="1"/>
  <c r="Z568" i="3"/>
  <c r="AA568" i="3"/>
  <c r="AC552" i="3"/>
  <c r="AF552" i="3" s="1"/>
  <c r="AO552" i="3" s="1"/>
  <c r="AC321" i="3"/>
  <c r="AF321" i="3" s="1"/>
  <c r="AO321" i="3" s="1"/>
  <c r="AD631" i="3"/>
  <c r="AG631" i="3" s="1"/>
  <c r="AP631" i="3" s="1"/>
  <c r="AC631" i="3"/>
  <c r="AF631" i="3" s="1"/>
  <c r="AO631" i="3" s="1"/>
  <c r="AA631" i="3"/>
  <c r="Z631" i="3"/>
  <c r="AD551" i="3"/>
  <c r="AG551" i="3" s="1"/>
  <c r="AP551" i="3" s="1"/>
  <c r="AA375" i="3"/>
  <c r="AD319" i="3"/>
  <c r="AG319" i="3" s="1"/>
  <c r="AP319" i="3" s="1"/>
  <c r="Z260" i="3"/>
  <c r="AA228" i="3"/>
  <c r="AD196" i="3"/>
  <c r="AG196" i="3" s="1"/>
  <c r="AP196" i="3" s="1"/>
  <c r="AD116" i="3"/>
  <c r="AG116" i="3" s="1"/>
  <c r="AP116" i="3" s="1"/>
  <c r="AC116" i="3"/>
  <c r="AF116" i="3" s="1"/>
  <c r="AO116" i="3" s="1"/>
  <c r="Z116" i="3"/>
  <c r="AA116" i="3"/>
  <c r="AD84" i="3"/>
  <c r="AG84" i="3" s="1"/>
  <c r="AP84" i="3" s="1"/>
  <c r="AC84" i="3"/>
  <c r="AF84" i="3" s="1"/>
  <c r="AO84" i="3" s="1"/>
  <c r="Z84" i="3"/>
  <c r="AA84" i="3"/>
  <c r="AD52" i="3"/>
  <c r="AG52" i="3" s="1"/>
  <c r="AP52" i="3" s="1"/>
  <c r="AC52" i="3"/>
  <c r="AF52" i="3" s="1"/>
  <c r="AO52" i="3" s="1"/>
  <c r="AA52" i="3"/>
  <c r="Z52" i="3"/>
  <c r="AC171" i="3"/>
  <c r="AF171" i="3" s="1"/>
  <c r="AO171" i="3" s="1"/>
  <c r="AD171" i="3"/>
  <c r="AG171" i="3" s="1"/>
  <c r="AP171" i="3" s="1"/>
  <c r="AA171" i="3"/>
  <c r="Z171" i="3"/>
  <c r="AC139" i="3"/>
  <c r="AF139" i="3" s="1"/>
  <c r="AO139" i="3" s="1"/>
  <c r="AD139" i="3"/>
  <c r="AG139" i="3" s="1"/>
  <c r="AP139" i="3" s="1"/>
  <c r="AA139" i="3"/>
  <c r="Z139" i="3"/>
  <c r="AC107" i="3"/>
  <c r="AF107" i="3" s="1"/>
  <c r="AO107" i="3" s="1"/>
  <c r="AD107" i="3"/>
  <c r="AG107" i="3" s="1"/>
  <c r="AP107" i="3" s="1"/>
  <c r="AA107" i="3"/>
  <c r="Z107" i="3"/>
  <c r="AC75" i="3"/>
  <c r="AF75" i="3" s="1"/>
  <c r="AO75" i="3" s="1"/>
  <c r="AD75" i="3"/>
  <c r="AG75" i="3" s="1"/>
  <c r="AP75" i="3" s="1"/>
  <c r="AA75" i="3"/>
  <c r="Z75" i="3"/>
  <c r="AC43" i="3"/>
  <c r="AF43" i="3" s="1"/>
  <c r="AO43" i="3" s="1"/>
  <c r="AD43" i="3"/>
  <c r="AG43" i="3" s="1"/>
  <c r="AP43" i="3" s="1"/>
  <c r="AA43" i="3"/>
  <c r="Z43" i="3"/>
  <c r="AD27" i="3"/>
  <c r="AG27" i="3" s="1"/>
  <c r="AP27" i="3" s="1"/>
  <c r="AC11" i="3"/>
  <c r="AF11" i="3" s="1"/>
  <c r="AO11" i="3" s="1"/>
  <c r="AD11" i="3"/>
  <c r="AG11" i="3" s="1"/>
  <c r="AP11" i="3" s="1"/>
  <c r="AA11" i="3"/>
  <c r="Z11" i="3"/>
  <c r="AD134" i="3"/>
  <c r="AG134" i="3" s="1"/>
  <c r="AP134" i="3" s="1"/>
  <c r="AC134" i="3"/>
  <c r="AF134" i="3" s="1"/>
  <c r="AO134" i="3" s="1"/>
  <c r="Z134" i="3"/>
  <c r="AA134" i="3"/>
  <c r="AD102" i="3"/>
  <c r="AG102" i="3" s="1"/>
  <c r="AP102" i="3" s="1"/>
  <c r="AC102" i="3"/>
  <c r="AF102" i="3" s="1"/>
  <c r="AO102" i="3" s="1"/>
  <c r="AA102" i="3"/>
  <c r="AA70" i="3"/>
  <c r="Z289" i="3"/>
  <c r="AD289" i="3"/>
  <c r="AG289" i="3" s="1"/>
  <c r="AP289" i="3" s="1"/>
  <c r="AC289" i="3"/>
  <c r="AF289" i="3" s="1"/>
  <c r="AO289" i="3" s="1"/>
  <c r="Z209" i="3"/>
  <c r="AA113" i="3"/>
  <c r="AA97" i="3"/>
  <c r="Z369" i="3"/>
  <c r="AD369" i="3"/>
  <c r="AG369" i="3" s="1"/>
  <c r="AP369" i="3" s="1"/>
  <c r="AC369" i="3"/>
  <c r="AF369" i="3" s="1"/>
  <c r="AO369" i="3" s="1"/>
  <c r="AC590" i="3"/>
  <c r="AF590" i="3" s="1"/>
  <c r="AO590" i="3" s="1"/>
  <c r="AD622" i="3"/>
  <c r="AG622" i="3" s="1"/>
  <c r="AP622" i="3" s="1"/>
  <c r="AC622" i="3"/>
  <c r="AF622" i="3" s="1"/>
  <c r="AO622" i="3" s="1"/>
  <c r="Z622" i="3"/>
  <c r="AA622" i="3"/>
  <c r="AC654" i="3"/>
  <c r="AF654" i="3" s="1"/>
  <c r="AO654" i="3" s="1"/>
  <c r="AC689" i="3"/>
  <c r="AF689" i="3" s="1"/>
  <c r="AO689" i="3" s="1"/>
  <c r="AA705" i="3"/>
  <c r="Z585" i="3"/>
  <c r="AD585" i="3"/>
  <c r="AG585" i="3" s="1"/>
  <c r="AP585" i="3" s="1"/>
  <c r="Z649" i="3"/>
  <c r="AD649" i="3"/>
  <c r="AG649" i="3" s="1"/>
  <c r="AP649" i="3" s="1"/>
  <c r="AD670" i="3"/>
  <c r="AG670" i="3" s="1"/>
  <c r="AP670" i="3" s="1"/>
  <c r="AD686" i="3"/>
  <c r="AG686" i="3" s="1"/>
  <c r="AP686" i="3" s="1"/>
  <c r="AC686" i="3"/>
  <c r="AF686" i="3" s="1"/>
  <c r="AO686" i="3" s="1"/>
  <c r="Z686" i="3"/>
  <c r="AA686" i="3"/>
  <c r="P539" i="3"/>
  <c r="AA523" i="3"/>
  <c r="P507" i="3"/>
  <c r="P347" i="3"/>
  <c r="P480" i="3"/>
  <c r="P448" i="3"/>
  <c r="P352" i="3"/>
  <c r="P545" i="3"/>
  <c r="P529" i="3"/>
  <c r="U529" i="3" s="1"/>
  <c r="X529" i="3" s="1"/>
  <c r="P513" i="3"/>
  <c r="U513" i="3" s="1"/>
  <c r="X513" i="3" s="1"/>
  <c r="P252" i="3"/>
  <c r="U252" i="3" s="1"/>
  <c r="P188" i="3"/>
  <c r="P492" i="3"/>
  <c r="P460" i="3"/>
  <c r="P396" i="3"/>
  <c r="P364" i="3"/>
  <c r="P300" i="3"/>
  <c r="U300" i="3" s="1"/>
  <c r="X300" i="3" s="1"/>
  <c r="AA300" i="3" s="1"/>
  <c r="P326" i="3"/>
  <c r="P310" i="3"/>
  <c r="P294" i="3"/>
  <c r="P278" i="3"/>
  <c r="P262" i="3"/>
  <c r="P246" i="3"/>
  <c r="P230" i="3"/>
  <c r="P214" i="3"/>
  <c r="P198" i="3"/>
  <c r="P405" i="3"/>
  <c r="P389" i="3"/>
  <c r="U389" i="3" s="1"/>
  <c r="X389" i="3" s="1"/>
  <c r="P373" i="3"/>
  <c r="U373" i="3" s="1"/>
  <c r="X373" i="3" s="1"/>
  <c r="P357" i="3"/>
  <c r="P341" i="3"/>
  <c r="AA325" i="3"/>
  <c r="AA277" i="3"/>
  <c r="AA245" i="3"/>
  <c r="Z447" i="3"/>
  <c r="P415" i="3"/>
  <c r="P383" i="3"/>
  <c r="U383" i="3" s="1"/>
  <c r="X383" i="3" s="1"/>
  <c r="Z383" i="3" s="1"/>
  <c r="P532" i="3"/>
  <c r="P468" i="3"/>
  <c r="U468" i="3" s="1"/>
  <c r="P372" i="3"/>
  <c r="U372" i="3" s="1"/>
  <c r="X372" i="3" s="1"/>
  <c r="P491" i="3"/>
  <c r="P459" i="3"/>
  <c r="P427" i="3"/>
  <c r="P395" i="3"/>
  <c r="P363" i="3"/>
  <c r="P316" i="3"/>
  <c r="P535" i="3"/>
  <c r="U535" i="3" s="1"/>
  <c r="X535" i="3" s="1"/>
  <c r="AD647" i="3"/>
  <c r="AG647" i="3" s="1"/>
  <c r="AP647" i="3" s="1"/>
  <c r="AA647" i="3"/>
  <c r="Z647" i="3"/>
  <c r="AD615" i="3"/>
  <c r="AG615" i="3" s="1"/>
  <c r="AP615" i="3" s="1"/>
  <c r="AC615" i="3"/>
  <c r="AF615" i="3" s="1"/>
  <c r="AO615" i="3" s="1"/>
  <c r="AA615" i="3"/>
  <c r="Z615" i="3"/>
  <c r="AD503" i="3"/>
  <c r="AG503" i="3" s="1"/>
  <c r="AP503" i="3" s="1"/>
  <c r="AC503" i="3"/>
  <c r="AF503" i="3" s="1"/>
  <c r="AO503" i="3" s="1"/>
  <c r="AA180" i="3"/>
  <c r="Z132" i="3"/>
  <c r="AD20" i="3"/>
  <c r="AG20" i="3" s="1"/>
  <c r="AP20" i="3" s="1"/>
  <c r="AC20" i="3"/>
  <c r="AF20" i="3" s="1"/>
  <c r="AO20" i="3" s="1"/>
  <c r="AA20" i="3"/>
  <c r="Z20" i="3"/>
  <c r="AC299" i="3"/>
  <c r="AF299" i="3" s="1"/>
  <c r="AO299" i="3" s="1"/>
  <c r="AC187" i="3"/>
  <c r="AF187" i="3" s="1"/>
  <c r="AO187" i="3" s="1"/>
  <c r="Z397" i="3"/>
  <c r="AC397" i="3"/>
  <c r="AF397" i="3" s="1"/>
  <c r="AO397" i="3" s="1"/>
  <c r="Z461" i="3"/>
  <c r="AD461" i="3"/>
  <c r="AG461" i="3" s="1"/>
  <c r="AP461" i="3" s="1"/>
  <c r="AC461" i="3"/>
  <c r="AF461" i="3" s="1"/>
  <c r="AO461" i="3" s="1"/>
  <c r="Z573" i="3"/>
  <c r="AD573" i="3"/>
  <c r="AG573" i="3" s="1"/>
  <c r="AP573" i="3" s="1"/>
  <c r="AC573" i="3"/>
  <c r="AF573" i="3" s="1"/>
  <c r="AO573" i="3" s="1"/>
  <c r="AA573" i="3"/>
  <c r="AA637" i="3"/>
  <c r="AD637" i="3"/>
  <c r="AG637" i="3" s="1"/>
  <c r="AP637" i="3" s="1"/>
  <c r="AC637" i="3"/>
  <c r="AF637" i="3" s="1"/>
  <c r="AO637" i="3" s="1"/>
  <c r="Z637" i="3"/>
  <c r="Z680" i="3"/>
  <c r="AA680" i="3"/>
  <c r="AD660" i="3"/>
  <c r="AG660" i="3" s="1"/>
  <c r="AP660" i="3" s="1"/>
  <c r="AC660" i="3"/>
  <c r="AF660" i="3" s="1"/>
  <c r="AO660" i="3" s="1"/>
  <c r="AA660" i="3"/>
  <c r="Z660" i="3"/>
  <c r="AD644" i="3"/>
  <c r="AG644" i="3" s="1"/>
  <c r="AP644" i="3" s="1"/>
  <c r="AC644" i="3"/>
  <c r="AF644" i="3" s="1"/>
  <c r="AO644" i="3" s="1"/>
  <c r="AA644" i="3"/>
  <c r="Z644" i="3"/>
  <c r="AD628" i="3"/>
  <c r="AG628" i="3" s="1"/>
  <c r="AP628" i="3" s="1"/>
  <c r="AC628" i="3"/>
  <c r="AF628" i="3" s="1"/>
  <c r="AO628" i="3" s="1"/>
  <c r="AA628" i="3"/>
  <c r="Z628" i="3"/>
  <c r="AD612" i="3"/>
  <c r="AG612" i="3" s="1"/>
  <c r="AP612" i="3" s="1"/>
  <c r="AC612" i="3"/>
  <c r="AF612" i="3" s="1"/>
  <c r="AO612" i="3" s="1"/>
  <c r="AA612" i="3"/>
  <c r="Z612" i="3"/>
  <c r="AD596" i="3"/>
  <c r="AG596" i="3" s="1"/>
  <c r="AP596" i="3" s="1"/>
  <c r="AC596" i="3"/>
  <c r="AF596" i="3" s="1"/>
  <c r="AO596" i="3" s="1"/>
  <c r="AA596" i="3"/>
  <c r="Z596" i="3"/>
  <c r="AD580" i="3"/>
  <c r="AG580" i="3" s="1"/>
  <c r="AP580" i="3" s="1"/>
  <c r="AC580" i="3"/>
  <c r="AF580" i="3" s="1"/>
  <c r="AO580" i="3" s="1"/>
  <c r="AA580" i="3"/>
  <c r="Z580" i="3"/>
  <c r="AD564" i="3"/>
  <c r="AG564" i="3" s="1"/>
  <c r="AP564" i="3" s="1"/>
  <c r="AC564" i="3"/>
  <c r="AF564" i="3" s="1"/>
  <c r="AO564" i="3" s="1"/>
  <c r="AA564" i="3"/>
  <c r="Z564" i="3"/>
  <c r="AD309" i="3"/>
  <c r="AG309" i="3" s="1"/>
  <c r="AP309" i="3" s="1"/>
  <c r="AD611" i="3"/>
  <c r="AG611" i="3" s="1"/>
  <c r="AP611" i="3" s="1"/>
  <c r="AC611" i="3"/>
  <c r="AF611" i="3" s="1"/>
  <c r="AO611" i="3" s="1"/>
  <c r="AA611" i="3"/>
  <c r="Z611" i="3"/>
  <c r="AD595" i="3"/>
  <c r="AG595" i="3" s="1"/>
  <c r="AP595" i="3" s="1"/>
  <c r="AC595" i="3"/>
  <c r="AF595" i="3" s="1"/>
  <c r="AO595" i="3" s="1"/>
  <c r="Z595" i="3"/>
  <c r="AA595" i="3"/>
  <c r="Z563" i="3"/>
  <c r="AD547" i="3"/>
  <c r="AG547" i="3" s="1"/>
  <c r="AP547" i="3" s="1"/>
  <c r="AC547" i="3"/>
  <c r="AF547" i="3" s="1"/>
  <c r="AO547" i="3" s="1"/>
  <c r="AA547" i="3"/>
  <c r="Z547" i="3"/>
  <c r="AC554" i="3"/>
  <c r="AF554" i="3" s="1"/>
  <c r="AO554" i="3" s="1"/>
  <c r="AD554" i="3"/>
  <c r="AG554" i="3" s="1"/>
  <c r="AP554" i="3" s="1"/>
  <c r="Z554" i="3"/>
  <c r="AA554" i="3"/>
  <c r="Z325" i="3"/>
  <c r="AC325" i="3"/>
  <c r="AF325" i="3" s="1"/>
  <c r="AO325" i="3" s="1"/>
  <c r="AD325" i="3"/>
  <c r="AG325" i="3" s="1"/>
  <c r="AP325" i="3" s="1"/>
  <c r="AD320" i="3"/>
  <c r="AG320" i="3" s="1"/>
  <c r="AP320" i="3" s="1"/>
  <c r="AC320" i="3"/>
  <c r="AF320" i="3" s="1"/>
  <c r="AO320" i="3" s="1"/>
  <c r="AD272" i="3"/>
  <c r="AG272" i="3" s="1"/>
  <c r="AP272" i="3" s="1"/>
  <c r="AD224" i="3"/>
  <c r="AG224" i="3" s="1"/>
  <c r="AP224" i="3" s="1"/>
  <c r="AC224" i="3"/>
  <c r="AF224" i="3" s="1"/>
  <c r="AO224" i="3" s="1"/>
  <c r="Z208" i="3"/>
  <c r="AD160" i="3"/>
  <c r="AG160" i="3" s="1"/>
  <c r="AP160" i="3" s="1"/>
  <c r="AC160" i="3"/>
  <c r="AF160" i="3" s="1"/>
  <c r="AO160" i="3" s="1"/>
  <c r="Z160" i="3"/>
  <c r="AA160" i="3"/>
  <c r="AD144" i="3"/>
  <c r="AG144" i="3" s="1"/>
  <c r="AP144" i="3" s="1"/>
  <c r="AC144" i="3"/>
  <c r="AF144" i="3" s="1"/>
  <c r="AO144" i="3" s="1"/>
  <c r="AA144" i="3"/>
  <c r="Z144" i="3"/>
  <c r="AD128" i="3"/>
  <c r="AG128" i="3" s="1"/>
  <c r="AP128" i="3" s="1"/>
  <c r="AC128" i="3"/>
  <c r="AF128" i="3" s="1"/>
  <c r="AO128" i="3" s="1"/>
  <c r="Z128" i="3"/>
  <c r="AA128" i="3"/>
  <c r="AD112" i="3"/>
  <c r="AG112" i="3" s="1"/>
  <c r="AP112" i="3" s="1"/>
  <c r="AC112" i="3"/>
  <c r="AF112" i="3" s="1"/>
  <c r="AO112" i="3" s="1"/>
  <c r="Z112" i="3"/>
  <c r="AA112" i="3"/>
  <c r="AC96" i="3"/>
  <c r="AF96" i="3" s="1"/>
  <c r="AO96" i="3" s="1"/>
  <c r="AD80" i="3"/>
  <c r="AG80" i="3" s="1"/>
  <c r="AP80" i="3" s="1"/>
  <c r="AC80" i="3"/>
  <c r="AF80" i="3" s="1"/>
  <c r="AO80" i="3" s="1"/>
  <c r="Z80" i="3"/>
  <c r="AA80" i="3"/>
  <c r="AC64" i="3"/>
  <c r="AF64" i="3" s="1"/>
  <c r="AO64" i="3" s="1"/>
  <c r="AD48" i="3"/>
  <c r="AG48" i="3" s="1"/>
  <c r="AP48" i="3" s="1"/>
  <c r="AC48" i="3"/>
  <c r="AF48" i="3" s="1"/>
  <c r="AO48" i="3" s="1"/>
  <c r="AA48" i="3"/>
  <c r="Z48" i="3"/>
  <c r="AD16" i="3"/>
  <c r="AG16" i="3" s="1"/>
  <c r="AP16" i="3" s="1"/>
  <c r="AC16" i="3"/>
  <c r="AF16" i="3" s="1"/>
  <c r="AO16" i="3" s="1"/>
  <c r="Z16" i="3"/>
  <c r="AA16" i="3"/>
  <c r="AD167" i="3"/>
  <c r="AG167" i="3" s="1"/>
  <c r="AP167" i="3" s="1"/>
  <c r="AA167" i="3"/>
  <c r="AD135" i="3"/>
  <c r="AG135" i="3" s="1"/>
  <c r="AP135" i="3" s="1"/>
  <c r="AC135" i="3"/>
  <c r="AF135" i="3" s="1"/>
  <c r="AO135" i="3" s="1"/>
  <c r="Z135" i="3"/>
  <c r="AA135" i="3"/>
  <c r="AC119" i="3"/>
  <c r="AF119" i="3" s="1"/>
  <c r="AO119" i="3" s="1"/>
  <c r="AD103" i="3"/>
  <c r="AG103" i="3" s="1"/>
  <c r="AP103" i="3" s="1"/>
  <c r="AC103" i="3"/>
  <c r="AF103" i="3" s="1"/>
  <c r="AO103" i="3" s="1"/>
  <c r="Z103" i="3"/>
  <c r="AA103" i="3"/>
  <c r="AD71" i="3"/>
  <c r="AG71" i="3" s="1"/>
  <c r="AP71" i="3" s="1"/>
  <c r="AC71" i="3"/>
  <c r="AF71" i="3" s="1"/>
  <c r="AO71" i="3" s="1"/>
  <c r="Z71" i="3"/>
  <c r="AA71" i="3"/>
  <c r="AA55" i="3"/>
  <c r="AD39" i="3"/>
  <c r="AG39" i="3" s="1"/>
  <c r="AP39" i="3" s="1"/>
  <c r="AC39" i="3"/>
  <c r="AF39" i="3" s="1"/>
  <c r="AO39" i="3" s="1"/>
  <c r="AA39" i="3"/>
  <c r="Z39" i="3"/>
  <c r="Z301" i="3"/>
  <c r="AD301" i="3"/>
  <c r="AG301" i="3" s="1"/>
  <c r="AP301" i="3" s="1"/>
  <c r="AC301" i="3"/>
  <c r="AF301" i="3" s="1"/>
  <c r="AO301" i="3" s="1"/>
  <c r="AA285" i="3"/>
  <c r="AA269" i="3"/>
  <c r="AA221" i="3"/>
  <c r="AA205" i="3"/>
  <c r="AA385" i="3"/>
  <c r="Z561" i="3"/>
  <c r="Z593" i="3"/>
  <c r="AD593" i="3"/>
  <c r="AG593" i="3" s="1"/>
  <c r="AP593" i="3" s="1"/>
  <c r="AC593" i="3"/>
  <c r="AF593" i="3" s="1"/>
  <c r="AO593" i="3" s="1"/>
  <c r="AA593" i="3"/>
  <c r="P240" i="3"/>
  <c r="P342" i="3"/>
  <c r="P374" i="3"/>
  <c r="U374" i="3" s="1"/>
  <c r="P406" i="3"/>
  <c r="P438" i="3"/>
  <c r="U438" i="3" s="1"/>
  <c r="P470" i="3"/>
  <c r="U470" i="3" s="1"/>
  <c r="P502" i="3"/>
  <c r="U502" i="3" s="1"/>
  <c r="P511" i="3"/>
  <c r="P428" i="3"/>
  <c r="AD716" i="3"/>
  <c r="AG716" i="3" s="1"/>
  <c r="AP716" i="3" s="1"/>
  <c r="AC716" i="3"/>
  <c r="AF716" i="3" s="1"/>
  <c r="AO716" i="3" s="1"/>
  <c r="Z716" i="3"/>
  <c r="AA716" i="3"/>
  <c r="AD640" i="3"/>
  <c r="AG640" i="3" s="1"/>
  <c r="AP640" i="3" s="1"/>
  <c r="AC640" i="3"/>
  <c r="AF640" i="3" s="1"/>
  <c r="AO640" i="3" s="1"/>
  <c r="Z640" i="3"/>
  <c r="AA640" i="3"/>
  <c r="AA608" i="3"/>
  <c r="AD576" i="3"/>
  <c r="AG576" i="3" s="1"/>
  <c r="AP576" i="3" s="1"/>
  <c r="AC576" i="3"/>
  <c r="AF576" i="3" s="1"/>
  <c r="AO576" i="3" s="1"/>
  <c r="AA576" i="3"/>
  <c r="Z576" i="3"/>
  <c r="AA333" i="3"/>
  <c r="AD639" i="3"/>
  <c r="AG639" i="3" s="1"/>
  <c r="AP639" i="3" s="1"/>
  <c r="AC639" i="3"/>
  <c r="AF639" i="3" s="1"/>
  <c r="AO639" i="3" s="1"/>
  <c r="Z639" i="3"/>
  <c r="AA639" i="3"/>
  <c r="AD591" i="3"/>
  <c r="AG591" i="3" s="1"/>
  <c r="AP591" i="3" s="1"/>
  <c r="AC591" i="3"/>
  <c r="AF591" i="3" s="1"/>
  <c r="AO591" i="3" s="1"/>
  <c r="Z591" i="3"/>
  <c r="AA591" i="3"/>
  <c r="AD447" i="3"/>
  <c r="AG447" i="3" s="1"/>
  <c r="AP447" i="3" s="1"/>
  <c r="AC447" i="3"/>
  <c r="AF447" i="3" s="1"/>
  <c r="AO447" i="3" s="1"/>
  <c r="AD351" i="3"/>
  <c r="AG351" i="3" s="1"/>
  <c r="AP351" i="3" s="1"/>
  <c r="AC351" i="3"/>
  <c r="AF351" i="3" s="1"/>
  <c r="AO351" i="3" s="1"/>
  <c r="Z331" i="3"/>
  <c r="Z518" i="3"/>
  <c r="AA220" i="3"/>
  <c r="AC172" i="3"/>
  <c r="AF172" i="3" s="1"/>
  <c r="AO172" i="3" s="1"/>
  <c r="AA172" i="3"/>
  <c r="AC92" i="3"/>
  <c r="AF92" i="3" s="1"/>
  <c r="AO92" i="3" s="1"/>
  <c r="Z44" i="3"/>
  <c r="Z179" i="3"/>
  <c r="AC163" i="3"/>
  <c r="AF163" i="3" s="1"/>
  <c r="AO163" i="3" s="1"/>
  <c r="AD163" i="3"/>
  <c r="AG163" i="3" s="1"/>
  <c r="AP163" i="3" s="1"/>
  <c r="Z163" i="3"/>
  <c r="AA163" i="3"/>
  <c r="AC131" i="3"/>
  <c r="AF131" i="3" s="1"/>
  <c r="AO131" i="3" s="1"/>
  <c r="AC99" i="3"/>
  <c r="AF99" i="3" s="1"/>
  <c r="AO99" i="3" s="1"/>
  <c r="AD99" i="3"/>
  <c r="AG99" i="3" s="1"/>
  <c r="AP99" i="3" s="1"/>
  <c r="Z99" i="3"/>
  <c r="AA99" i="3"/>
  <c r="AC35" i="3"/>
  <c r="AF35" i="3" s="1"/>
  <c r="AO35" i="3" s="1"/>
  <c r="AD35" i="3"/>
  <c r="AG35" i="3" s="1"/>
  <c r="AP35" i="3" s="1"/>
  <c r="AA35" i="3"/>
  <c r="Z35" i="3"/>
  <c r="AA302" i="3"/>
  <c r="Z270" i="3"/>
  <c r="Z238" i="3"/>
  <c r="Z206" i="3"/>
  <c r="AA158" i="3"/>
  <c r="Z158" i="3"/>
  <c r="AD30" i="3"/>
  <c r="AG30" i="3" s="1"/>
  <c r="AP30" i="3" s="1"/>
  <c r="AC30" i="3"/>
  <c r="AF30" i="3" s="1"/>
  <c r="AO30" i="3" s="1"/>
  <c r="Z153" i="3"/>
  <c r="AD153" i="3"/>
  <c r="AG153" i="3" s="1"/>
  <c r="AP153" i="3" s="1"/>
  <c r="AC153" i="3"/>
  <c r="AF153" i="3" s="1"/>
  <c r="AO153" i="3" s="1"/>
  <c r="AA153" i="3"/>
  <c r="AC137" i="3"/>
  <c r="AF137" i="3" s="1"/>
  <c r="AO137" i="3" s="1"/>
  <c r="Z121" i="3"/>
  <c r="AD121" i="3"/>
  <c r="AG121" i="3" s="1"/>
  <c r="AP121" i="3" s="1"/>
  <c r="AC121" i="3"/>
  <c r="AF121" i="3" s="1"/>
  <c r="AO121" i="3" s="1"/>
  <c r="AA121" i="3"/>
  <c r="AC25" i="3"/>
  <c r="AF25" i="3" s="1"/>
  <c r="AO25" i="3" s="1"/>
  <c r="Z638" i="3"/>
  <c r="Z697" i="3"/>
  <c r="AA697" i="3"/>
  <c r="AC662" i="3"/>
  <c r="AF662" i="3" s="1"/>
  <c r="AO662" i="3" s="1"/>
  <c r="Z694" i="3"/>
  <c r="AC710" i="3"/>
  <c r="AF710" i="3" s="1"/>
  <c r="AO710" i="3" s="1"/>
  <c r="AD710" i="3"/>
  <c r="AG710" i="3" s="1"/>
  <c r="AP710" i="3" s="1"/>
  <c r="Z710" i="3"/>
  <c r="AA710" i="3"/>
  <c r="AD726" i="3"/>
  <c r="AG726" i="3" s="1"/>
  <c r="AP726" i="3" s="1"/>
  <c r="AC726" i="3"/>
  <c r="AF726" i="3" s="1"/>
  <c r="AO726" i="3" s="1"/>
  <c r="AA196" i="3"/>
  <c r="AA208" i="3"/>
  <c r="AA503" i="3"/>
  <c r="AA251" i="3"/>
  <c r="AA461" i="3"/>
  <c r="AA429" i="3"/>
  <c r="AA397" i="3"/>
  <c r="AA365" i="3"/>
  <c r="AA301" i="3"/>
  <c r="P440" i="3"/>
  <c r="P408" i="3"/>
  <c r="Z344" i="3"/>
  <c r="Z299" i="3"/>
  <c r="Z251" i="3"/>
  <c r="Z534" i="3"/>
  <c r="P543" i="3"/>
  <c r="P527" i="3"/>
  <c r="P483" i="3"/>
  <c r="P451" i="3"/>
  <c r="P419" i="3"/>
  <c r="P387" i="3"/>
  <c r="P355" i="3"/>
  <c r="P244" i="3"/>
  <c r="AA456" i="3"/>
  <c r="P360" i="3"/>
  <c r="P296" i="3"/>
  <c r="P495" i="3"/>
  <c r="P463" i="3"/>
  <c r="P431" i="3"/>
  <c r="P335" i="3"/>
  <c r="P303" i="3"/>
  <c r="P204" i="3"/>
  <c r="P520" i="3"/>
  <c r="P500" i="3"/>
  <c r="P404" i="3"/>
  <c r="P340" i="3"/>
  <c r="P276" i="3"/>
  <c r="P506" i="3"/>
  <c r="P490" i="3"/>
  <c r="P474" i="3"/>
  <c r="P458" i="3"/>
  <c r="P442" i="3"/>
  <c r="P426" i="3"/>
  <c r="P410" i="3"/>
  <c r="P394" i="3"/>
  <c r="P378" i="3"/>
  <c r="P362" i="3"/>
  <c r="P346" i="3"/>
  <c r="P330" i="3"/>
  <c r="AA282" i="3"/>
  <c r="AA234" i="3"/>
  <c r="AA202" i="3"/>
  <c r="P519" i="3"/>
  <c r="P487" i="3"/>
  <c r="P455" i="3"/>
  <c r="P423" i="3"/>
  <c r="P391" i="3"/>
  <c r="P359" i="3"/>
  <c r="P308" i="3"/>
  <c r="P540" i="3"/>
  <c r="P476" i="3"/>
  <c r="P444" i="3"/>
  <c r="P380" i="3"/>
  <c r="P531" i="3"/>
  <c r="P499" i="3"/>
  <c r="P403" i="3"/>
  <c r="P371" i="3"/>
  <c r="P332" i="3"/>
  <c r="P268" i="3"/>
  <c r="P528" i="3"/>
  <c r="P464" i="3"/>
  <c r="P432" i="3"/>
  <c r="P368" i="3"/>
  <c r="P328" i="3"/>
  <c r="P264" i="3"/>
  <c r="P248" i="3"/>
  <c r="P232" i="3"/>
  <c r="P216" i="3"/>
  <c r="P200" i="3"/>
  <c r="P343" i="3"/>
  <c r="P327" i="3"/>
  <c r="P311" i="3"/>
  <c r="P295" i="3"/>
  <c r="P279" i="3"/>
  <c r="P263" i="3"/>
  <c r="P247" i="3"/>
  <c r="P231" i="3"/>
  <c r="P215" i="3"/>
  <c r="P199" i="3"/>
  <c r="P322" i="3"/>
  <c r="P306" i="3"/>
  <c r="P290" i="3"/>
  <c r="P274" i="3"/>
  <c r="P258" i="3"/>
  <c r="P242" i="3"/>
  <c r="P226" i="3"/>
  <c r="P210" i="3"/>
  <c r="P194" i="3"/>
  <c r="P329" i="3"/>
  <c r="P313" i="3"/>
  <c r="P297" i="3"/>
  <c r="P281" i="3"/>
  <c r="P265" i="3"/>
  <c r="P249" i="3"/>
  <c r="P233" i="3"/>
  <c r="P217" i="3"/>
  <c r="P201" i="3"/>
  <c r="P488" i="3"/>
  <c r="Z456" i="3"/>
  <c r="P424" i="3"/>
  <c r="P392" i="3"/>
  <c r="P312" i="3"/>
  <c r="Z228" i="3"/>
  <c r="Z196" i="3"/>
  <c r="P339" i="3"/>
  <c r="P323" i="3"/>
  <c r="P307" i="3"/>
  <c r="P291" i="3"/>
  <c r="P275" i="3"/>
  <c r="P259" i="3"/>
  <c r="P243" i="3"/>
  <c r="P227" i="3"/>
  <c r="P211" i="3"/>
  <c r="P195" i="3"/>
  <c r="P542" i="3"/>
  <c r="P526" i="3"/>
  <c r="P510" i="3"/>
  <c r="P494" i="3"/>
  <c r="P478" i="3"/>
  <c r="P462" i="3"/>
  <c r="P446" i="3"/>
  <c r="P430" i="3"/>
  <c r="P414" i="3"/>
  <c r="P398" i="3"/>
  <c r="P382" i="3"/>
  <c r="P366" i="3"/>
  <c r="P350" i="3"/>
  <c r="P334" i="3"/>
  <c r="P533" i="3"/>
  <c r="P517" i="3"/>
  <c r="P501" i="3"/>
  <c r="P485" i="3"/>
  <c r="P469" i="3"/>
  <c r="P453" i="3"/>
  <c r="P437" i="3"/>
  <c r="P421" i="3"/>
  <c r="AA344" i="3"/>
  <c r="AA224" i="3"/>
  <c r="AA509" i="3"/>
  <c r="AA447" i="3"/>
  <c r="AA287" i="3"/>
  <c r="AA544" i="3"/>
  <c r="AA239" i="3"/>
  <c r="AA207" i="3"/>
  <c r="AA369" i="3"/>
  <c r="AA289" i="3"/>
  <c r="Z503" i="3"/>
  <c r="Z375" i="3"/>
  <c r="Z544" i="3"/>
  <c r="Z224" i="3"/>
  <c r="Z287" i="3"/>
  <c r="Z239" i="3"/>
  <c r="Z207" i="3"/>
  <c r="Z282" i="3"/>
  <c r="Z234" i="3"/>
  <c r="Z202" i="3"/>
  <c r="U728" i="3"/>
  <c r="AD497" i="3" l="1"/>
  <c r="AG497" i="3" s="1"/>
  <c r="AP497" i="3" s="1"/>
  <c r="AC497" i="3"/>
  <c r="AF497" i="3" s="1"/>
  <c r="AO497" i="3" s="1"/>
  <c r="AA497" i="3"/>
  <c r="Z497" i="3"/>
  <c r="AA284" i="3"/>
  <c r="AC284" i="3"/>
  <c r="AF284" i="3" s="1"/>
  <c r="AO284" i="3" s="1"/>
  <c r="AD284" i="3"/>
  <c r="AG284" i="3" s="1"/>
  <c r="AP284" i="3" s="1"/>
  <c r="Z284" i="3"/>
  <c r="Z401" i="3"/>
  <c r="AD401" i="3"/>
  <c r="AG401" i="3" s="1"/>
  <c r="AP401" i="3" s="1"/>
  <c r="AC401" i="3"/>
  <c r="AF401" i="3" s="1"/>
  <c r="AO401" i="3" s="1"/>
  <c r="AA401" i="3"/>
  <c r="AC266" i="3"/>
  <c r="AF266" i="3" s="1"/>
  <c r="AO266" i="3" s="1"/>
  <c r="AA266" i="3"/>
  <c r="AD266" i="3"/>
  <c r="AG266" i="3" s="1"/>
  <c r="AP266" i="3" s="1"/>
  <c r="Z266" i="3"/>
  <c r="AD305" i="3"/>
  <c r="AG305" i="3" s="1"/>
  <c r="AP305" i="3" s="1"/>
  <c r="Z305" i="3"/>
  <c r="Z319" i="3"/>
  <c r="AA319" i="3"/>
  <c r="Z606" i="3"/>
  <c r="AD44" i="3"/>
  <c r="AG44" i="3" s="1"/>
  <c r="AP44" i="3" s="1"/>
  <c r="AD96" i="3"/>
  <c r="AG96" i="3" s="1"/>
  <c r="AP96" i="3" s="1"/>
  <c r="AC433" i="3"/>
  <c r="AF433" i="3" s="1"/>
  <c r="AO433" i="3" s="1"/>
  <c r="AC273" i="3"/>
  <c r="AF273" i="3" s="1"/>
  <c r="AO273" i="3" s="1"/>
  <c r="Z123" i="3"/>
  <c r="AA708" i="3"/>
  <c r="AA635" i="3"/>
  <c r="AA655" i="3"/>
  <c r="AD28" i="3"/>
  <c r="AG28" i="3" s="1"/>
  <c r="AP28" i="3" s="1"/>
  <c r="AD635" i="3"/>
  <c r="AG635" i="3" s="1"/>
  <c r="AP635" i="3" s="1"/>
  <c r="AC659" i="3"/>
  <c r="AF659" i="3" s="1"/>
  <c r="AO659" i="3" s="1"/>
  <c r="AC192" i="3"/>
  <c r="AF192" i="3" s="1"/>
  <c r="AO192" i="3" s="1"/>
  <c r="AC655" i="3"/>
  <c r="AF655" i="3" s="1"/>
  <c r="AO655" i="3" s="1"/>
  <c r="AC606" i="3"/>
  <c r="AF606" i="3" s="1"/>
  <c r="AO606" i="3" s="1"/>
  <c r="AD273" i="3"/>
  <c r="AG273" i="3" s="1"/>
  <c r="AP273" i="3" s="1"/>
  <c r="AA140" i="3"/>
  <c r="AC234" i="3"/>
  <c r="AF234" i="3" s="1"/>
  <c r="AO234" i="3" s="1"/>
  <c r="Z168" i="3"/>
  <c r="AD633" i="3"/>
  <c r="AG633" i="3" s="1"/>
  <c r="AP633" i="3" s="1"/>
  <c r="AD192" i="3"/>
  <c r="AG192" i="3" s="1"/>
  <c r="AP192" i="3" s="1"/>
  <c r="AC633" i="3"/>
  <c r="AF633" i="3" s="1"/>
  <c r="AO633" i="3" s="1"/>
  <c r="AC94" i="3"/>
  <c r="AF94" i="3" s="1"/>
  <c r="AO94" i="3" s="1"/>
  <c r="AA223" i="3"/>
  <c r="AA633" i="3"/>
  <c r="AD94" i="3"/>
  <c r="AG94" i="3" s="1"/>
  <c r="AP94" i="3" s="1"/>
  <c r="AC140" i="3"/>
  <c r="AF140" i="3" s="1"/>
  <c r="AO140" i="3" s="1"/>
  <c r="AD299" i="3"/>
  <c r="AG299" i="3" s="1"/>
  <c r="AP299" i="3" s="1"/>
  <c r="AC33" i="3"/>
  <c r="AF33" i="3" s="1"/>
  <c r="AO33" i="3" s="1"/>
  <c r="Z597" i="3"/>
  <c r="AD127" i="3"/>
  <c r="AG127" i="3" s="1"/>
  <c r="AP127" i="3" s="1"/>
  <c r="AA168" i="3"/>
  <c r="AA433" i="3"/>
  <c r="AD606" i="3"/>
  <c r="AG606" i="3" s="1"/>
  <c r="AP606" i="3" s="1"/>
  <c r="Z94" i="3"/>
  <c r="Z140" i="3"/>
  <c r="AA209" i="3"/>
  <c r="AA32" i="3"/>
  <c r="AD579" i="3"/>
  <c r="AG579" i="3" s="1"/>
  <c r="AP579" i="3" s="1"/>
  <c r="Z627" i="3"/>
  <c r="AD115" i="3"/>
  <c r="AG115" i="3" s="1"/>
  <c r="AP115" i="3" s="1"/>
  <c r="AA44" i="3"/>
  <c r="AA619" i="3"/>
  <c r="AA256" i="3"/>
  <c r="AD256" i="3"/>
  <c r="AG256" i="3" s="1"/>
  <c r="AP256" i="3" s="1"/>
  <c r="AC256" i="3"/>
  <c r="AF256" i="3" s="1"/>
  <c r="AO256" i="3" s="1"/>
  <c r="Z439" i="3"/>
  <c r="AA439" i="3"/>
  <c r="AC439" i="3"/>
  <c r="AF439" i="3" s="1"/>
  <c r="AO439" i="3" s="1"/>
  <c r="AD439" i="3"/>
  <c r="AG439" i="3" s="1"/>
  <c r="AP439" i="3" s="1"/>
  <c r="AC191" i="3"/>
  <c r="AF191" i="3" s="1"/>
  <c r="AO191" i="3" s="1"/>
  <c r="Z191" i="3"/>
  <c r="AD191" i="3"/>
  <c r="AG191" i="3" s="1"/>
  <c r="AP191" i="3" s="1"/>
  <c r="AA191" i="3"/>
  <c r="AA416" i="3"/>
  <c r="AC416" i="3"/>
  <c r="AF416" i="3" s="1"/>
  <c r="AO416" i="3" s="1"/>
  <c r="Z192" i="3"/>
  <c r="AA225" i="3"/>
  <c r="AA83" i="3"/>
  <c r="Z167" i="3"/>
  <c r="Z32" i="3"/>
  <c r="AA617" i="3"/>
  <c r="AA721" i="3"/>
  <c r="AD433" i="3"/>
  <c r="AG433" i="3" s="1"/>
  <c r="AP433" i="3" s="1"/>
  <c r="AC209" i="3"/>
  <c r="AF209" i="3" s="1"/>
  <c r="AO209" i="3" s="1"/>
  <c r="Z273" i="3"/>
  <c r="AA150" i="3"/>
  <c r="Z27" i="3"/>
  <c r="Z59" i="3"/>
  <c r="AA79" i="3"/>
  <c r="AC651" i="3"/>
  <c r="AF651" i="3" s="1"/>
  <c r="AO651" i="3" s="1"/>
  <c r="AA672" i="3"/>
  <c r="AA560" i="3"/>
  <c r="AA630" i="3"/>
  <c r="AA9" i="3"/>
  <c r="Z684" i="3"/>
  <c r="AC32" i="3"/>
  <c r="AF32" i="3" s="1"/>
  <c r="AO32" i="3" s="1"/>
  <c r="AA320" i="3"/>
  <c r="AC617" i="3"/>
  <c r="AF617" i="3" s="1"/>
  <c r="AO617" i="3" s="1"/>
  <c r="AC721" i="3"/>
  <c r="AF721" i="3" s="1"/>
  <c r="AO721" i="3" s="1"/>
  <c r="Z150" i="3"/>
  <c r="AA27" i="3"/>
  <c r="AA59" i="3"/>
  <c r="Z79" i="3"/>
  <c r="AC672" i="3"/>
  <c r="AF672" i="3" s="1"/>
  <c r="AO672" i="3" s="1"/>
  <c r="AC560" i="3"/>
  <c r="AF560" i="3" s="1"/>
  <c r="AO560" i="3" s="1"/>
  <c r="AD9" i="3"/>
  <c r="AG9" i="3" s="1"/>
  <c r="AP9" i="3" s="1"/>
  <c r="AD617" i="3"/>
  <c r="AG617" i="3" s="1"/>
  <c r="AP617" i="3" s="1"/>
  <c r="AC565" i="3"/>
  <c r="AF565" i="3" s="1"/>
  <c r="AO565" i="3" s="1"/>
  <c r="AC79" i="3"/>
  <c r="AF79" i="3" s="1"/>
  <c r="AO79" i="3" s="1"/>
  <c r="AD223" i="3"/>
  <c r="AG223" i="3" s="1"/>
  <c r="AP223" i="3" s="1"/>
  <c r="AA115" i="3"/>
  <c r="AA684" i="3"/>
  <c r="AD721" i="3"/>
  <c r="AG721" i="3" s="1"/>
  <c r="AP721" i="3" s="1"/>
  <c r="AC150" i="3"/>
  <c r="AF150" i="3" s="1"/>
  <c r="AO150" i="3" s="1"/>
  <c r="AD59" i="3"/>
  <c r="AG59" i="3" s="1"/>
  <c r="AP59" i="3" s="1"/>
  <c r="AA305" i="3"/>
  <c r="AC684" i="3"/>
  <c r="AF684" i="3" s="1"/>
  <c r="AO684" i="3" s="1"/>
  <c r="Z579" i="3"/>
  <c r="AC225" i="3"/>
  <c r="AF225" i="3" s="1"/>
  <c r="AO225" i="3" s="1"/>
  <c r="AA720" i="3"/>
  <c r="Z621" i="3"/>
  <c r="AA579" i="3"/>
  <c r="AA585" i="3"/>
  <c r="AD225" i="3"/>
  <c r="AG225" i="3" s="1"/>
  <c r="AP225" i="3" s="1"/>
  <c r="AC305" i="3"/>
  <c r="AF305" i="3" s="1"/>
  <c r="AO305" i="3" s="1"/>
  <c r="AD344" i="3"/>
  <c r="AG344" i="3" s="1"/>
  <c r="AP344" i="3" s="1"/>
  <c r="Z720" i="3"/>
  <c r="AA621" i="3"/>
  <c r="Z696" i="3"/>
  <c r="AC720" i="3"/>
  <c r="AF720" i="3" s="1"/>
  <c r="AO720" i="3" s="1"/>
  <c r="Z267" i="3"/>
  <c r="AA267" i="3"/>
  <c r="AA516" i="3"/>
  <c r="AC516" i="3"/>
  <c r="AF516" i="3" s="1"/>
  <c r="AO516" i="3" s="1"/>
  <c r="Z516" i="3"/>
  <c r="AD324" i="3"/>
  <c r="AG324" i="3" s="1"/>
  <c r="AP324" i="3" s="1"/>
  <c r="AA324" i="3"/>
  <c r="Z324" i="3"/>
  <c r="AD280" i="3"/>
  <c r="AG280" i="3" s="1"/>
  <c r="AP280" i="3" s="1"/>
  <c r="AA280" i="3"/>
  <c r="AC280" i="3"/>
  <c r="AF280" i="3" s="1"/>
  <c r="AO280" i="3" s="1"/>
  <c r="Z280" i="3"/>
  <c r="AD25" i="3"/>
  <c r="AG25" i="3" s="1"/>
  <c r="AP25" i="3" s="1"/>
  <c r="AD137" i="3"/>
  <c r="AG137" i="3" s="1"/>
  <c r="AP137" i="3" s="1"/>
  <c r="AD625" i="3"/>
  <c r="AG625" i="3" s="1"/>
  <c r="AP625" i="3" s="1"/>
  <c r="AD119" i="3"/>
  <c r="AG119" i="3" s="1"/>
  <c r="AP119" i="3" s="1"/>
  <c r="AC97" i="3"/>
  <c r="AF97" i="3" s="1"/>
  <c r="AO97" i="3" s="1"/>
  <c r="Z321" i="3"/>
  <c r="Z541" i="3"/>
  <c r="AC620" i="3"/>
  <c r="AF620" i="3" s="1"/>
  <c r="AO620" i="3" s="1"/>
  <c r="Z25" i="3"/>
  <c r="Z137" i="3"/>
  <c r="AD97" i="3"/>
  <c r="AG97" i="3" s="1"/>
  <c r="AP97" i="3" s="1"/>
  <c r="AD620" i="3"/>
  <c r="AG620" i="3" s="1"/>
  <c r="AP620" i="3" s="1"/>
  <c r="AA321" i="3"/>
  <c r="AA541" i="3"/>
  <c r="AD235" i="3"/>
  <c r="AG235" i="3" s="1"/>
  <c r="AP235" i="3" s="1"/>
  <c r="AA100" i="3"/>
  <c r="AD653" i="3"/>
  <c r="AG653" i="3" s="1"/>
  <c r="AP653" i="3" s="1"/>
  <c r="AA577" i="3"/>
  <c r="Z271" i="3"/>
  <c r="AA271" i="3"/>
  <c r="AA605" i="3"/>
  <c r="AC235" i="3"/>
  <c r="AF235" i="3" s="1"/>
  <c r="AO235" i="3" s="1"/>
  <c r="Z100" i="3"/>
  <c r="AA22" i="3"/>
  <c r="Z645" i="3"/>
  <c r="AD493" i="3"/>
  <c r="AG493" i="3" s="1"/>
  <c r="AP493" i="3" s="1"/>
  <c r="AC605" i="3"/>
  <c r="AF605" i="3" s="1"/>
  <c r="AO605" i="3" s="1"/>
  <c r="AC100" i="3"/>
  <c r="AF100" i="3" s="1"/>
  <c r="AO100" i="3" s="1"/>
  <c r="Z22" i="3"/>
  <c r="AA166" i="3"/>
  <c r="AA597" i="3"/>
  <c r="AC645" i="3"/>
  <c r="AF645" i="3" s="1"/>
  <c r="AO645" i="3" s="1"/>
  <c r="AA493" i="3"/>
  <c r="AA119" i="3"/>
  <c r="AD605" i="3"/>
  <c r="AG605" i="3" s="1"/>
  <c r="AP605" i="3" s="1"/>
  <c r="AC22" i="3"/>
  <c r="AF22" i="3" s="1"/>
  <c r="AO22" i="3" s="1"/>
  <c r="AD597" i="3"/>
  <c r="AG597" i="3" s="1"/>
  <c r="AP597" i="3" s="1"/>
  <c r="AD645" i="3"/>
  <c r="AG645" i="3" s="1"/>
  <c r="AP645" i="3" s="1"/>
  <c r="AD538" i="3"/>
  <c r="AG538" i="3" s="1"/>
  <c r="AP538" i="3" s="1"/>
  <c r="Z235" i="3"/>
  <c r="AC185" i="3"/>
  <c r="AF185" i="3" s="1"/>
  <c r="AO185" i="3" s="1"/>
  <c r="AA376" i="3"/>
  <c r="Z376" i="3"/>
  <c r="AC376" i="3"/>
  <c r="AF376" i="3" s="1"/>
  <c r="AO376" i="3" s="1"/>
  <c r="AD376" i="3"/>
  <c r="AG376" i="3" s="1"/>
  <c r="AP376" i="3" s="1"/>
  <c r="AD515" i="3"/>
  <c r="AG515" i="3" s="1"/>
  <c r="AP515" i="3" s="1"/>
  <c r="Z515" i="3"/>
  <c r="Z695" i="3"/>
  <c r="AC649" i="3"/>
  <c r="AF649" i="3" s="1"/>
  <c r="AO649" i="3" s="1"/>
  <c r="Z673" i="3"/>
  <c r="AC184" i="3"/>
  <c r="AF184" i="3" s="1"/>
  <c r="AO184" i="3" s="1"/>
  <c r="Z588" i="3"/>
  <c r="Z613" i="3"/>
  <c r="AC588" i="3"/>
  <c r="AF588" i="3" s="1"/>
  <c r="AO588" i="3" s="1"/>
  <c r="AA613" i="3"/>
  <c r="AA584" i="3"/>
  <c r="AC613" i="3"/>
  <c r="AF613" i="3" s="1"/>
  <c r="AO613" i="3" s="1"/>
  <c r="AC324" i="3"/>
  <c r="AF324" i="3" s="1"/>
  <c r="AO324" i="3" s="1"/>
  <c r="AD456" i="3"/>
  <c r="AG456" i="3" s="1"/>
  <c r="AP456" i="3" s="1"/>
  <c r="Z584" i="3"/>
  <c r="Z619" i="3"/>
  <c r="Z184" i="3"/>
  <c r="AD379" i="3"/>
  <c r="AG379" i="3" s="1"/>
  <c r="AP379" i="3" s="1"/>
  <c r="Z356" i="3"/>
  <c r="AA356" i="3"/>
  <c r="Z648" i="3"/>
  <c r="AA648" i="3"/>
  <c r="Z559" i="3"/>
  <c r="AA559" i="3"/>
  <c r="AC648" i="3"/>
  <c r="AF648" i="3" s="1"/>
  <c r="AO648" i="3" s="1"/>
  <c r="AC559" i="3"/>
  <c r="AF559" i="3" s="1"/>
  <c r="AO559" i="3" s="1"/>
  <c r="Z407" i="3"/>
  <c r="AA407" i="3"/>
  <c r="AC723" i="3"/>
  <c r="AF723" i="3" s="1"/>
  <c r="AO723" i="3" s="1"/>
  <c r="AD704" i="3"/>
  <c r="AG704" i="3" s="1"/>
  <c r="AP704" i="3" s="1"/>
  <c r="AA38" i="3"/>
  <c r="AD203" i="3"/>
  <c r="AG203" i="3" s="1"/>
  <c r="AP203" i="3" s="1"/>
  <c r="AA450" i="3"/>
  <c r="AA624" i="3"/>
  <c r="Z38" i="3"/>
  <c r="AA557" i="3"/>
  <c r="Z223" i="3"/>
  <c r="AA237" i="3"/>
  <c r="AC179" i="3"/>
  <c r="AF179" i="3" s="1"/>
  <c r="AO179" i="3" s="1"/>
  <c r="AD108" i="3"/>
  <c r="AG108" i="3" s="1"/>
  <c r="AP108" i="3" s="1"/>
  <c r="AA566" i="3"/>
  <c r="AC38" i="3"/>
  <c r="AF38" i="3" s="1"/>
  <c r="AO38" i="3" s="1"/>
  <c r="AC621" i="3"/>
  <c r="AF621" i="3" s="1"/>
  <c r="AO621" i="3" s="1"/>
  <c r="AC557" i="3"/>
  <c r="AF557" i="3" s="1"/>
  <c r="AO557" i="3" s="1"/>
  <c r="Z177" i="3"/>
  <c r="AC203" i="3"/>
  <c r="AF203" i="3" s="1"/>
  <c r="AO203" i="3" s="1"/>
  <c r="AC553" i="3"/>
  <c r="AF553" i="3" s="1"/>
  <c r="AO553" i="3" s="1"/>
  <c r="AA185" i="3"/>
  <c r="AC124" i="3"/>
  <c r="AF124" i="3" s="1"/>
  <c r="AO124" i="3" s="1"/>
  <c r="Z566" i="3"/>
  <c r="AA33" i="3"/>
  <c r="AD557" i="3"/>
  <c r="AG557" i="3" s="1"/>
  <c r="AP557" i="3" s="1"/>
  <c r="Z124" i="3"/>
  <c r="AC108" i="3"/>
  <c r="AF108" i="3" s="1"/>
  <c r="AO108" i="3" s="1"/>
  <c r="AD64" i="3"/>
  <c r="AG64" i="3" s="1"/>
  <c r="AP64" i="3" s="1"/>
  <c r="AD73" i="3"/>
  <c r="AG73" i="3" s="1"/>
  <c r="AP73" i="3" s="1"/>
  <c r="AD185" i="3"/>
  <c r="AG185" i="3" s="1"/>
  <c r="AP185" i="3" s="1"/>
  <c r="AC126" i="3"/>
  <c r="AF126" i="3" s="1"/>
  <c r="AO126" i="3" s="1"/>
  <c r="AD566" i="3"/>
  <c r="AG566" i="3" s="1"/>
  <c r="AP566" i="3" s="1"/>
  <c r="AC55" i="3"/>
  <c r="AF55" i="3" s="1"/>
  <c r="AO55" i="3" s="1"/>
  <c r="AC356" i="3"/>
  <c r="AF356" i="3" s="1"/>
  <c r="AO356" i="3" s="1"/>
  <c r="AD525" i="3"/>
  <c r="AG525" i="3" s="1"/>
  <c r="AP525" i="3" s="1"/>
  <c r="AD33" i="3"/>
  <c r="AG33" i="3" s="1"/>
  <c r="AP33" i="3" s="1"/>
  <c r="Z70" i="3"/>
  <c r="Z166" i="3"/>
  <c r="AA91" i="3"/>
  <c r="AA123" i="3"/>
  <c r="AA704" i="3"/>
  <c r="AA653" i="3"/>
  <c r="AC73" i="3"/>
  <c r="AF73" i="3" s="1"/>
  <c r="AO73" i="3" s="1"/>
  <c r="AA203" i="3"/>
  <c r="Z91" i="3"/>
  <c r="AC695" i="3"/>
  <c r="AF695" i="3" s="1"/>
  <c r="AO695" i="3" s="1"/>
  <c r="AA142" i="3"/>
  <c r="AA64" i="3"/>
  <c r="AA96" i="3"/>
  <c r="AD356" i="3"/>
  <c r="AG356" i="3" s="1"/>
  <c r="AP356" i="3" s="1"/>
  <c r="Z525" i="3"/>
  <c r="AA36" i="3"/>
  <c r="AC70" i="3"/>
  <c r="AF70" i="3" s="1"/>
  <c r="AO70" i="3" s="1"/>
  <c r="AC166" i="3"/>
  <c r="AF166" i="3" s="1"/>
  <c r="AO166" i="3" s="1"/>
  <c r="AD91" i="3"/>
  <c r="AG91" i="3" s="1"/>
  <c r="AP91" i="3" s="1"/>
  <c r="AD123" i="3"/>
  <c r="AG123" i="3" s="1"/>
  <c r="AP123" i="3" s="1"/>
  <c r="AA95" i="3"/>
  <c r="Z704" i="3"/>
  <c r="Z653" i="3"/>
  <c r="Z147" i="3"/>
  <c r="Z41" i="3"/>
  <c r="AC525" i="3"/>
  <c r="AF525" i="3" s="1"/>
  <c r="AO525" i="3" s="1"/>
  <c r="AA695" i="3"/>
  <c r="AD23" i="3"/>
  <c r="AG23" i="3" s="1"/>
  <c r="AP23" i="3" s="1"/>
  <c r="Z664" i="3"/>
  <c r="AA49" i="3"/>
  <c r="AC367" i="3"/>
  <c r="AF367" i="3" s="1"/>
  <c r="AO367" i="3" s="1"/>
  <c r="AA367" i="3"/>
  <c r="Z30" i="3"/>
  <c r="AD156" i="3"/>
  <c r="AG156" i="3" s="1"/>
  <c r="AP156" i="3" s="1"/>
  <c r="AA351" i="3"/>
  <c r="Z172" i="3"/>
  <c r="Z523" i="3"/>
  <c r="AC127" i="3"/>
  <c r="AF127" i="3" s="1"/>
  <c r="AO127" i="3" s="1"/>
  <c r="AC697" i="3"/>
  <c r="AF697" i="3" s="1"/>
  <c r="AO697" i="3" s="1"/>
  <c r="AD158" i="3"/>
  <c r="AG158" i="3" s="1"/>
  <c r="AP158" i="3" s="1"/>
  <c r="Z156" i="3"/>
  <c r="AD680" i="3"/>
  <c r="AG680" i="3" s="1"/>
  <c r="AP680" i="3" s="1"/>
  <c r="Z155" i="3"/>
  <c r="AA156" i="3"/>
  <c r="AD87" i="3"/>
  <c r="AG87" i="3" s="1"/>
  <c r="AP87" i="3" s="1"/>
  <c r="AA155" i="3"/>
  <c r="AD155" i="3"/>
  <c r="AG155" i="3" s="1"/>
  <c r="AP155" i="3" s="1"/>
  <c r="AA127" i="3"/>
  <c r="AA105" i="3"/>
  <c r="Z651" i="3"/>
  <c r="Z607" i="3"/>
  <c r="AA723" i="3"/>
  <c r="AC31" i="3"/>
  <c r="AF31" i="3" s="1"/>
  <c r="AO31" i="3" s="1"/>
  <c r="AA651" i="3"/>
  <c r="AA607" i="3"/>
  <c r="AC78" i="3"/>
  <c r="AF78" i="3" s="1"/>
  <c r="AO78" i="3" s="1"/>
  <c r="AD623" i="3"/>
  <c r="AG623" i="3" s="1"/>
  <c r="AP623" i="3" s="1"/>
  <c r="AC386" i="3"/>
  <c r="AF386" i="3" s="1"/>
  <c r="AO386" i="3" s="1"/>
  <c r="Z386" i="3"/>
  <c r="AC151" i="3"/>
  <c r="AF151" i="3" s="1"/>
  <c r="AO151" i="3" s="1"/>
  <c r="Z522" i="3"/>
  <c r="AA89" i="3"/>
  <c r="AA183" i="3"/>
  <c r="AD522" i="3"/>
  <c r="AG522" i="3" s="1"/>
  <c r="AP522" i="3" s="1"/>
  <c r="AD723" i="3"/>
  <c r="AG723" i="3" s="1"/>
  <c r="AP723" i="3" s="1"/>
  <c r="AD705" i="3"/>
  <c r="AG705" i="3" s="1"/>
  <c r="AP705" i="3" s="1"/>
  <c r="AC609" i="3"/>
  <c r="AF609" i="3" s="1"/>
  <c r="AO609" i="3" s="1"/>
  <c r="AD282" i="3"/>
  <c r="AG282" i="3" s="1"/>
  <c r="AP282" i="3" s="1"/>
  <c r="AD587" i="3"/>
  <c r="AG587" i="3" s="1"/>
  <c r="AP587" i="3" s="1"/>
  <c r="AD81" i="3"/>
  <c r="AG81" i="3" s="1"/>
  <c r="AP81" i="3" s="1"/>
  <c r="AA19" i="3"/>
  <c r="AD12" i="3"/>
  <c r="AG12" i="3" s="1"/>
  <c r="AP12" i="3" s="1"/>
  <c r="Z379" i="3"/>
  <c r="AC705" i="3"/>
  <c r="AF705" i="3" s="1"/>
  <c r="AO705" i="3" s="1"/>
  <c r="AA255" i="3"/>
  <c r="AA522" i="3"/>
  <c r="AC89" i="3"/>
  <c r="AF89" i="3" s="1"/>
  <c r="AO89" i="3" s="1"/>
  <c r="AA169" i="3"/>
  <c r="Z183" i="3"/>
  <c r="Z336" i="3"/>
  <c r="AA161" i="3"/>
  <c r="Z583" i="3"/>
  <c r="AA609" i="3"/>
  <c r="AA51" i="3"/>
  <c r="Z598" i="3"/>
  <c r="AC587" i="3"/>
  <c r="AF587" i="3" s="1"/>
  <c r="AO587" i="3" s="1"/>
  <c r="AC183" i="3"/>
  <c r="AF183" i="3" s="1"/>
  <c r="AO183" i="3" s="1"/>
  <c r="AC161" i="3"/>
  <c r="AF161" i="3" s="1"/>
  <c r="AO161" i="3" s="1"/>
  <c r="AA86" i="3"/>
  <c r="AA583" i="3"/>
  <c r="Z15" i="3"/>
  <c r="Z89" i="3"/>
  <c r="AD169" i="3"/>
  <c r="AG169" i="3" s="1"/>
  <c r="AP169" i="3" s="1"/>
  <c r="AA673" i="3"/>
  <c r="AD161" i="3"/>
  <c r="AG161" i="3" s="1"/>
  <c r="AP161" i="3" s="1"/>
  <c r="Z86" i="3"/>
  <c r="AC583" i="3"/>
  <c r="AF583" i="3" s="1"/>
  <c r="AO583" i="3" s="1"/>
  <c r="AA623" i="3"/>
  <c r="AD54" i="3"/>
  <c r="AG54" i="3" s="1"/>
  <c r="AP54" i="3" s="1"/>
  <c r="Z169" i="3"/>
  <c r="Z51" i="3"/>
  <c r="AD673" i="3"/>
  <c r="AG673" i="3" s="1"/>
  <c r="AP673" i="3" s="1"/>
  <c r="AC86" i="3"/>
  <c r="AF86" i="3" s="1"/>
  <c r="AO86" i="3" s="1"/>
  <c r="AC255" i="3"/>
  <c r="AF255" i="3" s="1"/>
  <c r="AO255" i="3" s="1"/>
  <c r="Z623" i="3"/>
  <c r="Z255" i="3"/>
  <c r="AD466" i="3"/>
  <c r="AG466" i="3" s="1"/>
  <c r="AP466" i="3" s="1"/>
  <c r="AA466" i="3"/>
  <c r="Z466" i="3"/>
  <c r="AA370" i="3"/>
  <c r="AC370" i="3"/>
  <c r="AF370" i="3" s="1"/>
  <c r="AO370" i="3" s="1"/>
  <c r="Z498" i="3"/>
  <c r="AD498" i="3"/>
  <c r="AG498" i="3" s="1"/>
  <c r="AP498" i="3" s="1"/>
  <c r="AD425" i="3"/>
  <c r="AG425" i="3" s="1"/>
  <c r="AP425" i="3" s="1"/>
  <c r="AA425" i="3"/>
  <c r="Z425" i="3"/>
  <c r="Z402" i="3"/>
  <c r="AA402" i="3"/>
  <c r="AA386" i="3"/>
  <c r="AD55" i="3"/>
  <c r="AG55" i="3" s="1"/>
  <c r="AP55" i="3" s="1"/>
  <c r="AA696" i="3"/>
  <c r="AC36" i="3"/>
  <c r="AF36" i="3" s="1"/>
  <c r="AO36" i="3" s="1"/>
  <c r="Z180" i="3"/>
  <c r="Z624" i="3"/>
  <c r="Z14" i="3"/>
  <c r="AC696" i="3"/>
  <c r="AF696" i="3" s="1"/>
  <c r="AO696" i="3" s="1"/>
  <c r="AD36" i="3"/>
  <c r="AG36" i="3" s="1"/>
  <c r="AP36" i="3" s="1"/>
  <c r="AC180" i="3"/>
  <c r="AF180" i="3" s="1"/>
  <c r="AO180" i="3" s="1"/>
  <c r="AA63" i="3"/>
  <c r="AC624" i="3"/>
  <c r="AF624" i="3" s="1"/>
  <c r="AO624" i="3" s="1"/>
  <c r="Z63" i="3"/>
  <c r="AA555" i="3"/>
  <c r="AC63" i="3"/>
  <c r="AF63" i="3" s="1"/>
  <c r="AO63" i="3" s="1"/>
  <c r="Z555" i="3"/>
  <c r="Z713" i="3"/>
  <c r="AD386" i="3"/>
  <c r="AG386" i="3" s="1"/>
  <c r="AP386" i="3" s="1"/>
  <c r="AD555" i="3"/>
  <c r="AG555" i="3" s="1"/>
  <c r="AP555" i="3" s="1"/>
  <c r="AD370" i="3"/>
  <c r="AG370" i="3" s="1"/>
  <c r="AP370" i="3" s="1"/>
  <c r="Z712" i="3"/>
  <c r="AC575" i="3"/>
  <c r="AF575" i="3" s="1"/>
  <c r="AO575" i="3" s="1"/>
  <c r="AC434" i="3"/>
  <c r="AF434" i="3" s="1"/>
  <c r="AO434" i="3" s="1"/>
  <c r="AA712" i="3"/>
  <c r="AC498" i="3"/>
  <c r="AF498" i="3" s="1"/>
  <c r="AO498" i="3" s="1"/>
  <c r="AA498" i="3"/>
  <c r="AA190" i="3"/>
  <c r="Z108" i="3"/>
  <c r="AC712" i="3"/>
  <c r="AF712" i="3" s="1"/>
  <c r="AO712" i="3" s="1"/>
  <c r="AC143" i="3"/>
  <c r="AF143" i="3" s="1"/>
  <c r="AO143" i="3" s="1"/>
  <c r="Z635" i="3"/>
  <c r="AD110" i="3"/>
  <c r="AG110" i="3" s="1"/>
  <c r="AP110" i="3" s="1"/>
  <c r="AC317" i="3"/>
  <c r="AF317" i="3" s="1"/>
  <c r="AO317" i="3" s="1"/>
  <c r="AC482" i="3"/>
  <c r="AF482" i="3" s="1"/>
  <c r="AO482" i="3" s="1"/>
  <c r="AA574" i="3"/>
  <c r="AC46" i="3"/>
  <c r="AF46" i="3" s="1"/>
  <c r="AO46" i="3" s="1"/>
  <c r="Z60" i="3"/>
  <c r="AA111" i="3"/>
  <c r="Z548" i="3"/>
  <c r="Z110" i="3"/>
  <c r="AD317" i="3"/>
  <c r="AG317" i="3" s="1"/>
  <c r="AP317" i="3" s="1"/>
  <c r="AA548" i="3"/>
  <c r="AA664" i="3"/>
  <c r="AC15" i="3"/>
  <c r="AF15" i="3" s="1"/>
  <c r="AO15" i="3" s="1"/>
  <c r="Z111" i="3"/>
  <c r="AD482" i="3"/>
  <c r="AG482" i="3" s="1"/>
  <c r="AP482" i="3" s="1"/>
  <c r="Z556" i="3"/>
  <c r="Z46" i="3"/>
  <c r="AA354" i="3"/>
  <c r="Z482" i="3"/>
  <c r="AA317" i="3"/>
  <c r="AC60" i="3"/>
  <c r="AF60" i="3" s="1"/>
  <c r="AO60" i="3" s="1"/>
  <c r="Z691" i="3"/>
  <c r="AC548" i="3"/>
  <c r="AF548" i="3" s="1"/>
  <c r="AO548" i="3" s="1"/>
  <c r="AC664" i="3"/>
  <c r="AF664" i="3" s="1"/>
  <c r="AO664" i="3" s="1"/>
  <c r="AD15" i="3"/>
  <c r="AG15" i="3" s="1"/>
  <c r="AP15" i="3" s="1"/>
  <c r="AC111" i="3"/>
  <c r="AF111" i="3" s="1"/>
  <c r="AO111" i="3" s="1"/>
  <c r="AD418" i="3"/>
  <c r="AG418" i="3" s="1"/>
  <c r="AP418" i="3" s="1"/>
  <c r="AD174" i="3"/>
  <c r="AG174" i="3" s="1"/>
  <c r="AP174" i="3" s="1"/>
  <c r="AA418" i="3"/>
  <c r="Z418" i="3"/>
  <c r="AA601" i="3"/>
  <c r="AD681" i="3"/>
  <c r="AG681" i="3" s="1"/>
  <c r="AP681" i="3" s="1"/>
  <c r="AC174" i="3"/>
  <c r="AF174" i="3" s="1"/>
  <c r="AO174" i="3" s="1"/>
  <c r="AD603" i="3"/>
  <c r="AG603" i="3" s="1"/>
  <c r="AP603" i="3" s="1"/>
  <c r="AD400" i="3"/>
  <c r="AG400" i="3" s="1"/>
  <c r="AP400" i="3" s="1"/>
  <c r="AC400" i="3"/>
  <c r="AF400" i="3" s="1"/>
  <c r="AO400" i="3" s="1"/>
  <c r="AA400" i="3"/>
  <c r="Z400" i="3"/>
  <c r="AA484" i="3"/>
  <c r="AC484" i="3"/>
  <c r="AF484" i="3" s="1"/>
  <c r="AO484" i="3" s="1"/>
  <c r="Z484" i="3"/>
  <c r="Z399" i="3"/>
  <c r="AD399" i="3"/>
  <c r="AG399" i="3" s="1"/>
  <c r="AP399" i="3" s="1"/>
  <c r="AC399" i="3"/>
  <c r="AF399" i="3" s="1"/>
  <c r="AO399" i="3" s="1"/>
  <c r="AA399" i="3"/>
  <c r="AC435" i="3"/>
  <c r="AF435" i="3" s="1"/>
  <c r="AO435" i="3" s="1"/>
  <c r="Z435" i="3"/>
  <c r="AA435" i="3"/>
  <c r="AD435" i="3"/>
  <c r="AG435" i="3" s="1"/>
  <c r="AP435" i="3" s="1"/>
  <c r="AA315" i="3"/>
  <c r="Z315" i="3"/>
  <c r="AC514" i="3"/>
  <c r="AF514" i="3" s="1"/>
  <c r="AO514" i="3" s="1"/>
  <c r="AD514" i="3"/>
  <c r="AG514" i="3" s="1"/>
  <c r="AP514" i="3" s="1"/>
  <c r="AA514" i="3"/>
  <c r="AA338" i="3"/>
  <c r="AD338" i="3"/>
  <c r="AG338" i="3" s="1"/>
  <c r="AP338" i="3" s="1"/>
  <c r="Z338" i="3"/>
  <c r="AC338" i="3"/>
  <c r="AF338" i="3" s="1"/>
  <c r="AO338" i="3" s="1"/>
  <c r="Z546" i="3"/>
  <c r="AA546" i="3"/>
  <c r="AD546" i="3"/>
  <c r="AG546" i="3" s="1"/>
  <c r="AP546" i="3" s="1"/>
  <c r="AC546" i="3"/>
  <c r="AF546" i="3" s="1"/>
  <c r="AO546" i="3" s="1"/>
  <c r="AD530" i="3"/>
  <c r="AG530" i="3" s="1"/>
  <c r="AP530" i="3" s="1"/>
  <c r="AC530" i="3"/>
  <c r="AF530" i="3" s="1"/>
  <c r="AO530" i="3" s="1"/>
  <c r="AD31" i="3"/>
  <c r="AG31" i="3" s="1"/>
  <c r="AP31" i="3" s="1"/>
  <c r="AD143" i="3"/>
  <c r="AG143" i="3" s="1"/>
  <c r="AP143" i="3" s="1"/>
  <c r="AC466" i="3"/>
  <c r="AF466" i="3" s="1"/>
  <c r="AO466" i="3" s="1"/>
  <c r="AC603" i="3"/>
  <c r="AF603" i="3" s="1"/>
  <c r="AO603" i="3" s="1"/>
  <c r="AC556" i="3"/>
  <c r="AF556" i="3" s="1"/>
  <c r="AO556" i="3" s="1"/>
  <c r="Z31" i="3"/>
  <c r="AA143" i="3"/>
  <c r="AA603" i="3"/>
  <c r="AD556" i="3"/>
  <c r="AG556" i="3" s="1"/>
  <c r="AP556" i="3" s="1"/>
  <c r="Z472" i="3"/>
  <c r="AA304" i="3"/>
  <c r="X452" i="3"/>
  <c r="Z452" i="3" s="1"/>
  <c r="X470" i="3"/>
  <c r="Z470" i="3" s="1"/>
  <c r="X468" i="3"/>
  <c r="Z468" i="3" s="1"/>
  <c r="X409" i="3"/>
  <c r="AA409" i="3" s="1"/>
  <c r="X252" i="3"/>
  <c r="AA252" i="3" s="1"/>
  <c r="X358" i="3"/>
  <c r="Z358" i="3" s="1"/>
  <c r="X486" i="3"/>
  <c r="AD486" i="3" s="1"/>
  <c r="AG486" i="3" s="1"/>
  <c r="AP486" i="3" s="1"/>
  <c r="Z535" i="3"/>
  <c r="AA513" i="3"/>
  <c r="AA420" i="3"/>
  <c r="AA457" i="3"/>
  <c r="X412" i="3"/>
  <c r="Z412" i="3" s="1"/>
  <c r="X374" i="3"/>
  <c r="AA374" i="3" s="1"/>
  <c r="X438" i="3"/>
  <c r="AA438" i="3" s="1"/>
  <c r="X502" i="3"/>
  <c r="AA502" i="3" s="1"/>
  <c r="AA12" i="3"/>
  <c r="Z76" i="3"/>
  <c r="AD479" i="3"/>
  <c r="AG479" i="3" s="1"/>
  <c r="AP479" i="3" s="1"/>
  <c r="AD657" i="3"/>
  <c r="AG657" i="3" s="1"/>
  <c r="AP657" i="3" s="1"/>
  <c r="AA23" i="3"/>
  <c r="AA87" i="3"/>
  <c r="AA151" i="3"/>
  <c r="AA176" i="3"/>
  <c r="AC292" i="3"/>
  <c r="AF292" i="3" s="1"/>
  <c r="AO292" i="3" s="1"/>
  <c r="AA689" i="3"/>
  <c r="AC118" i="3"/>
  <c r="AF118" i="3" s="1"/>
  <c r="AO118" i="3" s="1"/>
  <c r="AD218" i="3"/>
  <c r="AG218" i="3" s="1"/>
  <c r="AP218" i="3" s="1"/>
  <c r="AD434" i="3"/>
  <c r="AG434" i="3" s="1"/>
  <c r="AP434" i="3" s="1"/>
  <c r="AC379" i="3"/>
  <c r="AF379" i="3" s="1"/>
  <c r="AO379" i="3" s="1"/>
  <c r="AA688" i="3"/>
  <c r="AA592" i="3"/>
  <c r="AA257" i="3"/>
  <c r="Z354" i="3"/>
  <c r="AA393" i="3"/>
  <c r="AA292" i="3"/>
  <c r="AA479" i="3"/>
  <c r="AA504" i="3"/>
  <c r="AA467" i="3"/>
  <c r="AD393" i="3"/>
  <c r="AG393" i="3" s="1"/>
  <c r="AP393" i="3" s="1"/>
  <c r="Z62" i="3"/>
  <c r="AD67" i="3"/>
  <c r="AG67" i="3" s="1"/>
  <c r="AP67" i="3" s="1"/>
  <c r="AC76" i="3"/>
  <c r="AF76" i="3" s="1"/>
  <c r="AO76" i="3" s="1"/>
  <c r="AD550" i="3"/>
  <c r="AG550" i="3" s="1"/>
  <c r="AP550" i="3" s="1"/>
  <c r="AC657" i="3"/>
  <c r="AF657" i="3" s="1"/>
  <c r="AO657" i="3" s="1"/>
  <c r="AC237" i="3"/>
  <c r="AF237" i="3" s="1"/>
  <c r="AO237" i="3" s="1"/>
  <c r="Z23" i="3"/>
  <c r="Z87" i="3"/>
  <c r="Z151" i="3"/>
  <c r="Z176" i="3"/>
  <c r="AD267" i="3"/>
  <c r="AG267" i="3" s="1"/>
  <c r="AP267" i="3" s="1"/>
  <c r="Z68" i="3"/>
  <c r="Z689" i="3"/>
  <c r="AC182" i="3"/>
  <c r="AF182" i="3" s="1"/>
  <c r="AO182" i="3" s="1"/>
  <c r="AC354" i="3"/>
  <c r="AF354" i="3" s="1"/>
  <c r="AO354" i="3" s="1"/>
  <c r="AD402" i="3"/>
  <c r="AG402" i="3" s="1"/>
  <c r="AP402" i="3" s="1"/>
  <c r="AC493" i="3"/>
  <c r="AF493" i="3" s="1"/>
  <c r="AO493" i="3" s="1"/>
  <c r="AA656" i="3"/>
  <c r="AA260" i="3"/>
  <c r="AA62" i="3"/>
  <c r="AA126" i="3"/>
  <c r="AC67" i="3"/>
  <c r="AF67" i="3" s="1"/>
  <c r="AO67" i="3" s="1"/>
  <c r="AA131" i="3"/>
  <c r="AC550" i="3"/>
  <c r="AF550" i="3" s="1"/>
  <c r="AO550" i="3" s="1"/>
  <c r="Z630" i="3"/>
  <c r="AD237" i="3"/>
  <c r="AG237" i="3" s="1"/>
  <c r="AP237" i="3" s="1"/>
  <c r="AC467" i="3"/>
  <c r="AF467" i="3" s="1"/>
  <c r="AO467" i="3" s="1"/>
  <c r="AC267" i="3"/>
  <c r="AF267" i="3" s="1"/>
  <c r="AO267" i="3" s="1"/>
  <c r="AA68" i="3"/>
  <c r="Z641" i="3"/>
  <c r="AA614" i="3"/>
  <c r="AD213" i="3"/>
  <c r="AG213" i="3" s="1"/>
  <c r="AP213" i="3" s="1"/>
  <c r="AC298" i="3"/>
  <c r="AF298" i="3" s="1"/>
  <c r="AO298" i="3" s="1"/>
  <c r="AA411" i="3"/>
  <c r="Z411" i="3"/>
  <c r="Z218" i="3"/>
  <c r="Z298" i="3"/>
  <c r="Z256" i="3"/>
  <c r="AA465" i="3"/>
  <c r="AA434" i="3"/>
  <c r="Z190" i="3"/>
  <c r="Z514" i="3"/>
  <c r="Z467" i="3"/>
  <c r="AC62" i="3"/>
  <c r="AF62" i="3" s="1"/>
  <c r="AO62" i="3" s="1"/>
  <c r="AD126" i="3"/>
  <c r="AG126" i="3" s="1"/>
  <c r="AP126" i="3" s="1"/>
  <c r="AC190" i="3"/>
  <c r="AF190" i="3" s="1"/>
  <c r="AO190" i="3" s="1"/>
  <c r="AA67" i="3"/>
  <c r="Z131" i="3"/>
  <c r="AC12" i="3"/>
  <c r="AF12" i="3" s="1"/>
  <c r="AO12" i="3" s="1"/>
  <c r="AD76" i="3"/>
  <c r="AG76" i="3" s="1"/>
  <c r="AP76" i="3" s="1"/>
  <c r="AA550" i="3"/>
  <c r="AC384" i="3"/>
  <c r="AF384" i="3" s="1"/>
  <c r="AO384" i="3" s="1"/>
  <c r="AA657" i="3"/>
  <c r="AD630" i="3"/>
  <c r="AG630" i="3" s="1"/>
  <c r="AP630" i="3" s="1"/>
  <c r="AC176" i="3"/>
  <c r="AF176" i="3" s="1"/>
  <c r="AO176" i="3" s="1"/>
  <c r="AD484" i="3"/>
  <c r="AG484" i="3" s="1"/>
  <c r="AP484" i="3" s="1"/>
  <c r="AC68" i="3"/>
  <c r="AF68" i="3" s="1"/>
  <c r="AO68" i="3" s="1"/>
  <c r="AD292" i="3"/>
  <c r="AG292" i="3" s="1"/>
  <c r="AP292" i="3" s="1"/>
  <c r="AA384" i="3"/>
  <c r="AD257" i="3"/>
  <c r="AG257" i="3" s="1"/>
  <c r="AP257" i="3" s="1"/>
  <c r="AA54" i="3"/>
  <c r="AA118" i="3"/>
  <c r="AA182" i="3"/>
  <c r="AC213" i="3"/>
  <c r="AF213" i="3" s="1"/>
  <c r="AO213" i="3" s="1"/>
  <c r="AC218" i="3"/>
  <c r="AF218" i="3" s="1"/>
  <c r="AO218" i="3" s="1"/>
  <c r="AC402" i="3"/>
  <c r="AF402" i="3" s="1"/>
  <c r="AO402" i="3" s="1"/>
  <c r="Z688" i="3"/>
  <c r="AD592" i="3"/>
  <c r="AG592" i="3" s="1"/>
  <c r="AP592" i="3" s="1"/>
  <c r="AC656" i="3"/>
  <c r="AF656" i="3" s="1"/>
  <c r="AO656" i="3" s="1"/>
  <c r="Z384" i="3"/>
  <c r="AA298" i="3"/>
  <c r="Z504" i="3"/>
  <c r="AA471" i="3"/>
  <c r="AC393" i="3"/>
  <c r="AF393" i="3" s="1"/>
  <c r="AO393" i="3" s="1"/>
  <c r="AC479" i="3"/>
  <c r="AF479" i="3" s="1"/>
  <c r="AO479" i="3" s="1"/>
  <c r="Z599" i="3"/>
  <c r="AC257" i="3"/>
  <c r="AF257" i="3" s="1"/>
  <c r="AO257" i="3" s="1"/>
  <c r="Z54" i="3"/>
  <c r="Z118" i="3"/>
  <c r="Z182" i="3"/>
  <c r="AD504" i="3"/>
  <c r="AG504" i="3" s="1"/>
  <c r="AP504" i="3" s="1"/>
  <c r="Z213" i="3"/>
  <c r="AC688" i="3"/>
  <c r="AF688" i="3" s="1"/>
  <c r="AO688" i="3" s="1"/>
  <c r="AC592" i="3"/>
  <c r="AF592" i="3" s="1"/>
  <c r="AO592" i="3" s="1"/>
  <c r="AD656" i="3"/>
  <c r="AG656" i="3" s="1"/>
  <c r="AP656" i="3" s="1"/>
  <c r="AD508" i="3"/>
  <c r="AG508" i="3" s="1"/>
  <c r="AP508" i="3" s="1"/>
  <c r="AA508" i="3"/>
  <c r="Z508" i="3"/>
  <c r="AC508" i="3"/>
  <c r="AF508" i="3" s="1"/>
  <c r="AO508" i="3" s="1"/>
  <c r="Z283" i="3"/>
  <c r="AA283" i="3"/>
  <c r="AC283" i="3"/>
  <c r="AF283" i="3" s="1"/>
  <c r="AO283" i="3" s="1"/>
  <c r="AD283" i="3"/>
  <c r="AG283" i="3" s="1"/>
  <c r="AP283" i="3" s="1"/>
  <c r="AA443" i="3"/>
  <c r="Z443" i="3"/>
  <c r="AA288" i="3"/>
  <c r="Z288" i="3"/>
  <c r="AC132" i="3"/>
  <c r="AF132" i="3" s="1"/>
  <c r="AO132" i="3" s="1"/>
  <c r="AD49" i="3"/>
  <c r="AG49" i="3" s="1"/>
  <c r="AP49" i="3" s="1"/>
  <c r="AC113" i="3"/>
  <c r="AF113" i="3" s="1"/>
  <c r="AO113" i="3" s="1"/>
  <c r="AA552" i="3"/>
  <c r="Z565" i="3"/>
  <c r="AD577" i="3"/>
  <c r="AG577" i="3" s="1"/>
  <c r="AP577" i="3" s="1"/>
  <c r="Z245" i="3"/>
  <c r="AD250" i="3"/>
  <c r="AG250" i="3" s="1"/>
  <c r="AP250" i="3" s="1"/>
  <c r="AD314" i="3"/>
  <c r="AG314" i="3" s="1"/>
  <c r="AP314" i="3" s="1"/>
  <c r="AD450" i="3"/>
  <c r="AG450" i="3" s="1"/>
  <c r="AP450" i="3" s="1"/>
  <c r="AD575" i="3"/>
  <c r="AG575" i="3" s="1"/>
  <c r="AP575" i="3" s="1"/>
  <c r="AD512" i="3"/>
  <c r="AG512" i="3" s="1"/>
  <c r="AP512" i="3" s="1"/>
  <c r="AA250" i="3"/>
  <c r="AA524" i="3"/>
  <c r="AD553" i="3"/>
  <c r="AG553" i="3" s="1"/>
  <c r="AP553" i="3" s="1"/>
  <c r="AC574" i="3"/>
  <c r="AF574" i="3" s="1"/>
  <c r="AO574" i="3" s="1"/>
  <c r="AC14" i="3"/>
  <c r="AF14" i="3" s="1"/>
  <c r="AO14" i="3" s="1"/>
  <c r="AC142" i="3"/>
  <c r="AF142" i="3" s="1"/>
  <c r="AO142" i="3" s="1"/>
  <c r="AC19" i="3"/>
  <c r="AF19" i="3" s="1"/>
  <c r="AO19" i="3" s="1"/>
  <c r="Z83" i="3"/>
  <c r="AC147" i="3"/>
  <c r="AF147" i="3" s="1"/>
  <c r="AO147" i="3" s="1"/>
  <c r="AC236" i="3"/>
  <c r="AF236" i="3" s="1"/>
  <c r="AO236" i="3" s="1"/>
  <c r="AD367" i="3"/>
  <c r="AG367" i="3" s="1"/>
  <c r="AP367" i="3" s="1"/>
  <c r="AD416" i="3"/>
  <c r="AG416" i="3" s="1"/>
  <c r="AP416" i="3" s="1"/>
  <c r="AC625" i="3"/>
  <c r="AF625" i="3" s="1"/>
  <c r="AO625" i="3" s="1"/>
  <c r="AD598" i="3"/>
  <c r="AG598" i="3" s="1"/>
  <c r="AP598" i="3" s="1"/>
  <c r="AD516" i="3"/>
  <c r="AG516" i="3" s="1"/>
  <c r="AP516" i="3" s="1"/>
  <c r="Z670" i="3"/>
  <c r="AD590" i="3"/>
  <c r="AG590" i="3" s="1"/>
  <c r="AP590" i="3" s="1"/>
  <c r="AC177" i="3"/>
  <c r="AF177" i="3" s="1"/>
  <c r="AO177" i="3" s="1"/>
  <c r="Z551" i="3"/>
  <c r="Z416" i="3"/>
  <c r="AA530" i="3"/>
  <c r="Z187" i="3"/>
  <c r="Z236" i="3"/>
  <c r="Z367" i="3"/>
  <c r="AA187" i="3"/>
  <c r="AA336" i="3"/>
  <c r="Z553" i="3"/>
  <c r="AD694" i="3"/>
  <c r="AG694" i="3" s="1"/>
  <c r="AP694" i="3" s="1"/>
  <c r="AD601" i="3"/>
  <c r="AG601" i="3" s="1"/>
  <c r="AP601" i="3" s="1"/>
  <c r="AA681" i="3"/>
  <c r="AD574" i="3"/>
  <c r="AG574" i="3" s="1"/>
  <c r="AP574" i="3" s="1"/>
  <c r="AC41" i="3"/>
  <c r="AF41" i="3" s="1"/>
  <c r="AO41" i="3" s="1"/>
  <c r="Z105" i="3"/>
  <c r="AD14" i="3"/>
  <c r="AG14" i="3" s="1"/>
  <c r="AP14" i="3" s="1"/>
  <c r="AA78" i="3"/>
  <c r="AD142" i="3"/>
  <c r="AG142" i="3" s="1"/>
  <c r="AP142" i="3" s="1"/>
  <c r="Z19" i="3"/>
  <c r="AD83" i="3"/>
  <c r="AG83" i="3" s="1"/>
  <c r="AP83" i="3" s="1"/>
  <c r="AA147" i="3"/>
  <c r="AC28" i="3"/>
  <c r="AF28" i="3" s="1"/>
  <c r="AO28" i="3" s="1"/>
  <c r="Z92" i="3"/>
  <c r="AD236" i="3"/>
  <c r="AG236" i="3" s="1"/>
  <c r="AP236" i="3" s="1"/>
  <c r="AD608" i="3"/>
  <c r="AG608" i="3" s="1"/>
  <c r="AP608" i="3" s="1"/>
  <c r="Z625" i="3"/>
  <c r="AA598" i="3"/>
  <c r="AC336" i="3"/>
  <c r="AF336" i="3" s="1"/>
  <c r="AO336" i="3" s="1"/>
  <c r="AC538" i="3"/>
  <c r="AF538" i="3" s="1"/>
  <c r="AO538" i="3" s="1"/>
  <c r="AD563" i="3"/>
  <c r="AG563" i="3" s="1"/>
  <c r="AP563" i="3" s="1"/>
  <c r="AD627" i="3"/>
  <c r="AG627" i="3" s="1"/>
  <c r="AP627" i="3" s="1"/>
  <c r="AC436" i="3"/>
  <c r="AF436" i="3" s="1"/>
  <c r="AO436" i="3" s="1"/>
  <c r="AD132" i="3"/>
  <c r="AG132" i="3" s="1"/>
  <c r="AP132" i="3" s="1"/>
  <c r="Z436" i="3"/>
  <c r="AC425" i="3"/>
  <c r="AF425" i="3" s="1"/>
  <c r="AO425" i="3" s="1"/>
  <c r="AA670" i="3"/>
  <c r="AA590" i="3"/>
  <c r="Z49" i="3"/>
  <c r="AD113" i="3"/>
  <c r="AG113" i="3" s="1"/>
  <c r="AP113" i="3" s="1"/>
  <c r="AD177" i="3"/>
  <c r="AG177" i="3" s="1"/>
  <c r="AP177" i="3" s="1"/>
  <c r="AA551" i="3"/>
  <c r="Z552" i="3"/>
  <c r="AA565" i="3"/>
  <c r="Z577" i="3"/>
  <c r="AD646" i="3"/>
  <c r="AG646" i="3" s="1"/>
  <c r="AP646" i="3" s="1"/>
  <c r="AC250" i="3"/>
  <c r="AF250" i="3" s="1"/>
  <c r="AO250" i="3" s="1"/>
  <c r="AC314" i="3"/>
  <c r="AF314" i="3" s="1"/>
  <c r="AO314" i="3" s="1"/>
  <c r="AC450" i="3"/>
  <c r="AF450" i="3" s="1"/>
  <c r="AO450" i="3" s="1"/>
  <c r="AA575" i="3"/>
  <c r="Z538" i="3"/>
  <c r="Z530" i="3"/>
  <c r="AA314" i="3"/>
  <c r="AA436" i="3"/>
  <c r="Z536" i="3"/>
  <c r="AC694" i="3"/>
  <c r="AF694" i="3" s="1"/>
  <c r="AO694" i="3" s="1"/>
  <c r="AC601" i="3"/>
  <c r="AF601" i="3" s="1"/>
  <c r="AO601" i="3" s="1"/>
  <c r="Z681" i="3"/>
  <c r="AA41" i="3"/>
  <c r="AD105" i="3"/>
  <c r="AG105" i="3" s="1"/>
  <c r="AP105" i="3" s="1"/>
  <c r="Z78" i="3"/>
  <c r="Z28" i="3"/>
  <c r="AD92" i="3"/>
  <c r="AG92" i="3" s="1"/>
  <c r="AP92" i="3" s="1"/>
  <c r="AC608" i="3"/>
  <c r="AF608" i="3" s="1"/>
  <c r="AO608" i="3" s="1"/>
  <c r="AC563" i="3"/>
  <c r="AF563" i="3" s="1"/>
  <c r="AO563" i="3" s="1"/>
  <c r="AC627" i="3"/>
  <c r="AF627" i="3" s="1"/>
  <c r="AO627" i="3" s="1"/>
  <c r="Z512" i="3"/>
  <c r="Z370" i="3"/>
  <c r="Z372" i="3"/>
  <c r="AA372" i="3"/>
  <c r="U421" i="3"/>
  <c r="X421" i="3" s="1"/>
  <c r="U485" i="3"/>
  <c r="U350" i="3"/>
  <c r="U414" i="3"/>
  <c r="U478" i="3"/>
  <c r="U542" i="3"/>
  <c r="X542" i="3" s="1"/>
  <c r="U243" i="3"/>
  <c r="U307" i="3"/>
  <c r="U424" i="3"/>
  <c r="U217" i="3"/>
  <c r="X217" i="3" s="1"/>
  <c r="U281" i="3"/>
  <c r="U194" i="3"/>
  <c r="U258" i="3"/>
  <c r="U322" i="3"/>
  <c r="U215" i="3"/>
  <c r="X215" i="3" s="1"/>
  <c r="AA215" i="3" s="1"/>
  <c r="U279" i="3"/>
  <c r="U343" i="3"/>
  <c r="U248" i="3"/>
  <c r="U268" i="3"/>
  <c r="U476" i="3"/>
  <c r="U359" i="3"/>
  <c r="U487" i="3"/>
  <c r="U346" i="3"/>
  <c r="X346" i="3" s="1"/>
  <c r="Z346" i="3" s="1"/>
  <c r="U410" i="3"/>
  <c r="U474" i="3"/>
  <c r="X474" i="3" s="1"/>
  <c r="U340" i="3"/>
  <c r="U500" i="3"/>
  <c r="X500" i="3" s="1"/>
  <c r="AD500" i="3" s="1"/>
  <c r="AG500" i="3" s="1"/>
  <c r="AP500" i="3" s="1"/>
  <c r="U303" i="3"/>
  <c r="U431" i="3"/>
  <c r="U355" i="3"/>
  <c r="U483" i="3"/>
  <c r="U428" i="3"/>
  <c r="U240" i="3"/>
  <c r="U357" i="3"/>
  <c r="X357" i="3" s="1"/>
  <c r="U437" i="3"/>
  <c r="X437" i="3" s="1"/>
  <c r="Z437" i="3" s="1"/>
  <c r="U501" i="3"/>
  <c r="Z286" i="3"/>
  <c r="U366" i="3"/>
  <c r="X366" i="3" s="1"/>
  <c r="U430" i="3"/>
  <c r="U494" i="3"/>
  <c r="X494" i="3" s="1"/>
  <c r="U195" i="3"/>
  <c r="X195" i="3" s="1"/>
  <c r="AD195" i="3" s="1"/>
  <c r="AG195" i="3" s="1"/>
  <c r="AP195" i="3" s="1"/>
  <c r="U259" i="3"/>
  <c r="U323" i="3"/>
  <c r="U233" i="3"/>
  <c r="U297" i="3"/>
  <c r="X297" i="3" s="1"/>
  <c r="Z297" i="3" s="1"/>
  <c r="U210" i="3"/>
  <c r="X210" i="3" s="1"/>
  <c r="U274" i="3"/>
  <c r="U231" i="3"/>
  <c r="X231" i="3" s="1"/>
  <c r="Z231" i="3" s="1"/>
  <c r="U295" i="3"/>
  <c r="U200" i="3"/>
  <c r="X200" i="3" s="1"/>
  <c r="AD200" i="3" s="1"/>
  <c r="AG200" i="3" s="1"/>
  <c r="AP200" i="3" s="1"/>
  <c r="U264" i="3"/>
  <c r="U432" i="3"/>
  <c r="X432" i="3" s="1"/>
  <c r="Z432" i="3" s="1"/>
  <c r="U332" i="3"/>
  <c r="Z348" i="3"/>
  <c r="U391" i="3"/>
  <c r="U519" i="3"/>
  <c r="U362" i="3"/>
  <c r="U426" i="3"/>
  <c r="U490" i="3"/>
  <c r="U520" i="3"/>
  <c r="U335" i="3"/>
  <c r="X335" i="3" s="1"/>
  <c r="AD335" i="3" s="1"/>
  <c r="AG335" i="3" s="1"/>
  <c r="AP335" i="3" s="1"/>
  <c r="U463" i="3"/>
  <c r="U296" i="3"/>
  <c r="U387" i="3"/>
  <c r="U527" i="3"/>
  <c r="U408" i="3"/>
  <c r="X408" i="3" s="1"/>
  <c r="AA496" i="3"/>
  <c r="AA662" i="3"/>
  <c r="AA713" i="3"/>
  <c r="AA638" i="3"/>
  <c r="Z9" i="3"/>
  <c r="AA46" i="3"/>
  <c r="AA110" i="3"/>
  <c r="AA174" i="3"/>
  <c r="AC51" i="3"/>
  <c r="AF51" i="3" s="1"/>
  <c r="AO51" i="3" s="1"/>
  <c r="AC115" i="3"/>
  <c r="AF115" i="3" s="1"/>
  <c r="AO115" i="3" s="1"/>
  <c r="AD179" i="3"/>
  <c r="AG179" i="3" s="1"/>
  <c r="AP179" i="3" s="1"/>
  <c r="AD60" i="3"/>
  <c r="AG60" i="3" s="1"/>
  <c r="AP60" i="3" s="1"/>
  <c r="AD124" i="3"/>
  <c r="AG124" i="3" s="1"/>
  <c r="AP124" i="3" s="1"/>
  <c r="U511" i="3"/>
  <c r="X511" i="3" s="1"/>
  <c r="AC511" i="3" s="1"/>
  <c r="AF511" i="3" s="1"/>
  <c r="AO511" i="3" s="1"/>
  <c r="U406" i="3"/>
  <c r="X406" i="3" s="1"/>
  <c r="AA561" i="3"/>
  <c r="Z309" i="3"/>
  <c r="U363" i="3"/>
  <c r="X363" i="3" s="1"/>
  <c r="U491" i="3"/>
  <c r="AA309" i="3"/>
  <c r="U214" i="3"/>
  <c r="U278" i="3"/>
  <c r="X278" i="3" s="1"/>
  <c r="U492" i="3"/>
  <c r="U352" i="3"/>
  <c r="U480" i="3"/>
  <c r="U539" i="3"/>
  <c r="X539" i="3" s="1"/>
  <c r="Z702" i="3"/>
  <c r="Z81" i="3"/>
  <c r="AA641" i="3"/>
  <c r="Z614" i="3"/>
  <c r="AC348" i="3"/>
  <c r="AF348" i="3" s="1"/>
  <c r="AO348" i="3" s="1"/>
  <c r="U316" i="3"/>
  <c r="X316" i="3" s="1"/>
  <c r="AD316" i="3" s="1"/>
  <c r="AG316" i="3" s="1"/>
  <c r="AP316" i="3" s="1"/>
  <c r="U459" i="3"/>
  <c r="U198" i="3"/>
  <c r="X198" i="3" s="1"/>
  <c r="AA198" i="3" s="1"/>
  <c r="U262" i="3"/>
  <c r="X262" i="3" s="1"/>
  <c r="U326" i="3"/>
  <c r="X326" i="3" s="1"/>
  <c r="U460" i="3"/>
  <c r="U448" i="3"/>
  <c r="Z471" i="3"/>
  <c r="AA241" i="3"/>
  <c r="U453" i="3"/>
  <c r="U517" i="3"/>
  <c r="X517" i="3" s="1"/>
  <c r="AC517" i="3" s="1"/>
  <c r="AF517" i="3" s="1"/>
  <c r="AO517" i="3" s="1"/>
  <c r="Z302" i="3"/>
  <c r="U382" i="3"/>
  <c r="X382" i="3" s="1"/>
  <c r="U446" i="3"/>
  <c r="U510" i="3"/>
  <c r="X510" i="3" s="1"/>
  <c r="U211" i="3"/>
  <c r="U275" i="3"/>
  <c r="U339" i="3"/>
  <c r="X339" i="3" s="1"/>
  <c r="U312" i="3"/>
  <c r="X312" i="3" s="1"/>
  <c r="U488" i="3"/>
  <c r="U249" i="3"/>
  <c r="X249" i="3" s="1"/>
  <c r="U313" i="3"/>
  <c r="X313" i="3" s="1"/>
  <c r="U226" i="3"/>
  <c r="X226" i="3" s="1"/>
  <c r="U290" i="3"/>
  <c r="X290" i="3" s="1"/>
  <c r="AC290" i="3" s="1"/>
  <c r="AF290" i="3" s="1"/>
  <c r="AO290" i="3" s="1"/>
  <c r="U247" i="3"/>
  <c r="X247" i="3" s="1"/>
  <c r="U311" i="3"/>
  <c r="U216" i="3"/>
  <c r="X216" i="3" s="1"/>
  <c r="U328" i="3"/>
  <c r="U464" i="3"/>
  <c r="X464" i="3" s="1"/>
  <c r="U371" i="3"/>
  <c r="U499" i="3"/>
  <c r="X499" i="3" s="1"/>
  <c r="U380" i="3"/>
  <c r="U540" i="3"/>
  <c r="X540" i="3" s="1"/>
  <c r="U423" i="3"/>
  <c r="U378" i="3"/>
  <c r="X378" i="3" s="1"/>
  <c r="U442" i="3"/>
  <c r="U506" i="3"/>
  <c r="X506" i="3" s="1"/>
  <c r="U404" i="3"/>
  <c r="U495" i="3"/>
  <c r="X495" i="3" s="1"/>
  <c r="U360" i="3"/>
  <c r="X360" i="3" s="1"/>
  <c r="U419" i="3"/>
  <c r="X419" i="3" s="1"/>
  <c r="U543" i="3"/>
  <c r="U440" i="3"/>
  <c r="X440" i="3" s="1"/>
  <c r="Z420" i="3"/>
  <c r="AA348" i="3"/>
  <c r="AA272" i="3"/>
  <c r="AA534" i="3"/>
  <c r="AA515" i="3"/>
  <c r="Z726" i="3"/>
  <c r="Z662" i="3"/>
  <c r="AD713" i="3"/>
  <c r="AG713" i="3" s="1"/>
  <c r="AP713" i="3" s="1"/>
  <c r="AD638" i="3"/>
  <c r="AG638" i="3" s="1"/>
  <c r="AP638" i="3" s="1"/>
  <c r="AA73" i="3"/>
  <c r="AD534" i="3"/>
  <c r="AG534" i="3" s="1"/>
  <c r="AP534" i="3" s="1"/>
  <c r="AC561" i="3"/>
  <c r="AF561" i="3" s="1"/>
  <c r="AO561" i="3" s="1"/>
  <c r="AC515" i="3"/>
  <c r="AF515" i="3" s="1"/>
  <c r="AO515" i="3" s="1"/>
  <c r="AA164" i="3"/>
  <c r="U395" i="3"/>
  <c r="X395" i="3" s="1"/>
  <c r="U230" i="3"/>
  <c r="U294" i="3"/>
  <c r="X294" i="3" s="1"/>
  <c r="U364" i="3"/>
  <c r="AC702" i="3"/>
  <c r="AF702" i="3" s="1"/>
  <c r="AO702" i="3" s="1"/>
  <c r="AA17" i="3"/>
  <c r="AA145" i="3"/>
  <c r="AC241" i="3"/>
  <c r="AF241" i="3" s="1"/>
  <c r="AO241" i="3" s="1"/>
  <c r="Z629" i="3"/>
  <c r="AC641" i="3"/>
  <c r="AF641" i="3" s="1"/>
  <c r="AO641" i="3" s="1"/>
  <c r="AC614" i="3"/>
  <c r="AF614" i="3" s="1"/>
  <c r="AO614" i="3" s="1"/>
  <c r="U469" i="3"/>
  <c r="X469" i="3" s="1"/>
  <c r="U533" i="3"/>
  <c r="U334" i="3"/>
  <c r="U398" i="3"/>
  <c r="X398" i="3" s="1"/>
  <c r="U462" i="3"/>
  <c r="X462" i="3" s="1"/>
  <c r="U526" i="3"/>
  <c r="X526" i="3" s="1"/>
  <c r="U227" i="3"/>
  <c r="U291" i="3"/>
  <c r="X291" i="3" s="1"/>
  <c r="U392" i="3"/>
  <c r="U201" i="3"/>
  <c r="X201" i="3" s="1"/>
  <c r="Z201" i="3" s="1"/>
  <c r="U265" i="3"/>
  <c r="U329" i="3"/>
  <c r="X329" i="3" s="1"/>
  <c r="U242" i="3"/>
  <c r="X242" i="3" s="1"/>
  <c r="U306" i="3"/>
  <c r="U199" i="3"/>
  <c r="U263" i="3"/>
  <c r="U327" i="3"/>
  <c r="X327" i="3" s="1"/>
  <c r="U232" i="3"/>
  <c r="U368" i="3"/>
  <c r="U528" i="3"/>
  <c r="X528" i="3" s="1"/>
  <c r="AA528" i="3" s="1"/>
  <c r="U403" i="3"/>
  <c r="U531" i="3"/>
  <c r="U444" i="3"/>
  <c r="U308" i="3"/>
  <c r="X308" i="3" s="1"/>
  <c r="U455" i="3"/>
  <c r="U330" i="3"/>
  <c r="X330" i="3" s="1"/>
  <c r="U394" i="3"/>
  <c r="U458" i="3"/>
  <c r="X458" i="3" s="1"/>
  <c r="U276" i="3"/>
  <c r="U204" i="3"/>
  <c r="U244" i="3"/>
  <c r="U451" i="3"/>
  <c r="AA238" i="3"/>
  <c r="U342" i="3"/>
  <c r="X342" i="3" s="1"/>
  <c r="AC272" i="3"/>
  <c r="AF272" i="3" s="1"/>
  <c r="AO272" i="3" s="1"/>
  <c r="AD164" i="3"/>
  <c r="AG164" i="3" s="1"/>
  <c r="AP164" i="3" s="1"/>
  <c r="AA599" i="3"/>
  <c r="U427" i="3"/>
  <c r="U532" i="3"/>
  <c r="U415" i="3"/>
  <c r="X415" i="3" s="1"/>
  <c r="U341" i="3"/>
  <c r="X341" i="3" s="1"/>
  <c r="AA341" i="3" s="1"/>
  <c r="U405" i="3"/>
  <c r="U246" i="3"/>
  <c r="U310" i="3"/>
  <c r="X310" i="3" s="1"/>
  <c r="Z310" i="3" s="1"/>
  <c r="U396" i="3"/>
  <c r="U188" i="3"/>
  <c r="X188" i="3" s="1"/>
  <c r="U545" i="3"/>
  <c r="U347" i="3"/>
  <c r="X347" i="3" s="1"/>
  <c r="U507" i="3"/>
  <c r="Z654" i="3"/>
  <c r="Z17" i="3"/>
  <c r="Z145" i="3"/>
  <c r="AD241" i="3"/>
  <c r="AG241" i="3" s="1"/>
  <c r="AP241" i="3" s="1"/>
  <c r="AC471" i="3"/>
  <c r="AF471" i="3" s="1"/>
  <c r="AO471" i="3" s="1"/>
  <c r="AD629" i="3"/>
  <c r="AG629" i="3" s="1"/>
  <c r="AP629" i="3" s="1"/>
  <c r="U475" i="3"/>
  <c r="Z193" i="3"/>
  <c r="AD219" i="3"/>
  <c r="AG219" i="3" s="1"/>
  <c r="AP219" i="3" s="1"/>
  <c r="AA472" i="3"/>
  <c r="Z164" i="3"/>
  <c r="AC599" i="3"/>
  <c r="AF599" i="3" s="1"/>
  <c r="AO599" i="3" s="1"/>
  <c r="AD702" i="3"/>
  <c r="AG702" i="3" s="1"/>
  <c r="AP702" i="3" s="1"/>
  <c r="AD654" i="3"/>
  <c r="AG654" i="3" s="1"/>
  <c r="AP654" i="3" s="1"/>
  <c r="AC17" i="3"/>
  <c r="AF17" i="3" s="1"/>
  <c r="AO17" i="3" s="1"/>
  <c r="AC81" i="3"/>
  <c r="AF81" i="3" s="1"/>
  <c r="AO81" i="3" s="1"/>
  <c r="AC145" i="3"/>
  <c r="AF145" i="3" s="1"/>
  <c r="AO145" i="3" s="1"/>
  <c r="AD251" i="3"/>
  <c r="AG251" i="3" s="1"/>
  <c r="AP251" i="3" s="1"/>
  <c r="AA629" i="3"/>
  <c r="Z663" i="3"/>
  <c r="AA193" i="3"/>
  <c r="AA212" i="3"/>
  <c r="Z222" i="3"/>
  <c r="Z304" i="3"/>
  <c r="AA331" i="3"/>
  <c r="AC465" i="3"/>
  <c r="AF465" i="3" s="1"/>
  <c r="AO465" i="3" s="1"/>
  <c r="Z212" i="3"/>
  <c r="Z454" i="3"/>
  <c r="AA206" i="3"/>
  <c r="AA678" i="3"/>
  <c r="AD558" i="3"/>
  <c r="AG558" i="3" s="1"/>
  <c r="AP558" i="3" s="1"/>
  <c r="AA518" i="3"/>
  <c r="Z665" i="3"/>
  <c r="AA57" i="3"/>
  <c r="Z643" i="3"/>
  <c r="AC691" i="3"/>
  <c r="AF691" i="3" s="1"/>
  <c r="AO691" i="3" s="1"/>
  <c r="Z465" i="3"/>
  <c r="AA383" i="3"/>
  <c r="Z254" i="3"/>
  <c r="Z318" i="3"/>
  <c r="Z219" i="3"/>
  <c r="AA270" i="3"/>
  <c r="AA569" i="3"/>
  <c r="AD665" i="3"/>
  <c r="AG665" i="3" s="1"/>
  <c r="AP665" i="3" s="1"/>
  <c r="AD57" i="3"/>
  <c r="AG57" i="3" s="1"/>
  <c r="AP57" i="3" s="1"/>
  <c r="AD222" i="3"/>
  <c r="AG222" i="3" s="1"/>
  <c r="AP222" i="3" s="1"/>
  <c r="AD337" i="3"/>
  <c r="AG337" i="3" s="1"/>
  <c r="AP337" i="3" s="1"/>
  <c r="AC643" i="3"/>
  <c r="AF643" i="3" s="1"/>
  <c r="AO643" i="3" s="1"/>
  <c r="AC212" i="3"/>
  <c r="AF212" i="3" s="1"/>
  <c r="AO212" i="3" s="1"/>
  <c r="AD567" i="3"/>
  <c r="AG567" i="3" s="1"/>
  <c r="AP567" i="3" s="1"/>
  <c r="AD718" i="3"/>
  <c r="AG718" i="3" s="1"/>
  <c r="AP718" i="3" s="1"/>
  <c r="AC65" i="3"/>
  <c r="AF65" i="3" s="1"/>
  <c r="AO65" i="3" s="1"/>
  <c r="Z148" i="3"/>
  <c r="AA337" i="3"/>
  <c r="AD678" i="3"/>
  <c r="AG678" i="3" s="1"/>
  <c r="AP678" i="3" s="1"/>
  <c r="AD569" i="3"/>
  <c r="AG569" i="3" s="1"/>
  <c r="AP569" i="3" s="1"/>
  <c r="Z549" i="3"/>
  <c r="AC129" i="3"/>
  <c r="AF129" i="3" s="1"/>
  <c r="AO129" i="3" s="1"/>
  <c r="Z390" i="3"/>
  <c r="Z220" i="3"/>
  <c r="AA222" i="3"/>
  <c r="AA219" i="3"/>
  <c r="AA691" i="3"/>
  <c r="AC678" i="3"/>
  <c r="AF678" i="3" s="1"/>
  <c r="AO678" i="3" s="1"/>
  <c r="Z569" i="3"/>
  <c r="AC665" i="3"/>
  <c r="AF665" i="3" s="1"/>
  <c r="AO665" i="3" s="1"/>
  <c r="Z57" i="3"/>
  <c r="Z337" i="3"/>
  <c r="AA643" i="3"/>
  <c r="Z567" i="3"/>
  <c r="AA663" i="3"/>
  <c r="Z718" i="3"/>
  <c r="AA549" i="3"/>
  <c r="AA558" i="3"/>
  <c r="Z65" i="3"/>
  <c r="Z129" i="3"/>
  <c r="AC148" i="3"/>
  <c r="AF148" i="3" s="1"/>
  <c r="AO148" i="3" s="1"/>
  <c r="AA659" i="3"/>
  <c r="AA567" i="3"/>
  <c r="AD663" i="3"/>
  <c r="AG663" i="3" s="1"/>
  <c r="AP663" i="3" s="1"/>
  <c r="AA718" i="3"/>
  <c r="AD549" i="3"/>
  <c r="AG549" i="3" s="1"/>
  <c r="AP549" i="3" s="1"/>
  <c r="Z558" i="3"/>
  <c r="AA65" i="3"/>
  <c r="AA129" i="3"/>
  <c r="AD193" i="3"/>
  <c r="AG193" i="3" s="1"/>
  <c r="AP193" i="3" s="1"/>
  <c r="AD148" i="3"/>
  <c r="AG148" i="3" s="1"/>
  <c r="AP148" i="3" s="1"/>
  <c r="AD659" i="3"/>
  <c r="AG659" i="3" s="1"/>
  <c r="AP659" i="3" s="1"/>
  <c r="Z300" i="3"/>
  <c r="P728" i="3"/>
  <c r="AA388" i="3"/>
  <c r="AA535" i="3"/>
  <c r="Z438" i="3"/>
  <c r="Z502" i="3"/>
  <c r="AD671" i="3"/>
  <c r="AG671" i="3" s="1"/>
  <c r="AP671" i="3" s="1"/>
  <c r="AC671" i="3"/>
  <c r="AF671" i="3" s="1"/>
  <c r="AO671" i="3" s="1"/>
  <c r="Z671" i="3"/>
  <c r="AA671" i="3"/>
  <c r="AC602" i="3"/>
  <c r="AF602" i="3" s="1"/>
  <c r="AO602" i="3" s="1"/>
  <c r="AD602" i="3"/>
  <c r="AG602" i="3" s="1"/>
  <c r="AP602" i="3" s="1"/>
  <c r="Z602" i="3"/>
  <c r="AA602" i="3"/>
  <c r="Z529" i="3"/>
  <c r="AD529" i="3"/>
  <c r="AG529" i="3" s="1"/>
  <c r="AP529" i="3" s="1"/>
  <c r="AC529" i="3"/>
  <c r="AF529" i="3" s="1"/>
  <c r="AO529" i="3" s="1"/>
  <c r="AD206" i="3"/>
  <c r="AG206" i="3" s="1"/>
  <c r="AP206" i="3" s="1"/>
  <c r="AC206" i="3"/>
  <c r="AF206" i="3" s="1"/>
  <c r="AO206" i="3" s="1"/>
  <c r="AD254" i="3"/>
  <c r="AG254" i="3" s="1"/>
  <c r="AP254" i="3" s="1"/>
  <c r="AC254" i="3"/>
  <c r="AF254" i="3" s="1"/>
  <c r="AO254" i="3" s="1"/>
  <c r="AD318" i="3"/>
  <c r="AG318" i="3" s="1"/>
  <c r="AP318" i="3" s="1"/>
  <c r="AC318" i="3"/>
  <c r="AF318" i="3" s="1"/>
  <c r="AO318" i="3" s="1"/>
  <c r="AD719" i="3"/>
  <c r="AG719" i="3" s="1"/>
  <c r="AP719" i="3" s="1"/>
  <c r="AC719" i="3"/>
  <c r="AF719" i="3" s="1"/>
  <c r="AO719" i="3" s="1"/>
  <c r="Z719" i="3"/>
  <c r="AA719" i="3"/>
  <c r="AD610" i="3"/>
  <c r="AG610" i="3" s="1"/>
  <c r="AP610" i="3" s="1"/>
  <c r="AC610" i="3"/>
  <c r="AF610" i="3" s="1"/>
  <c r="AO610" i="3" s="1"/>
  <c r="AA610" i="3"/>
  <c r="Z610" i="3"/>
  <c r="AC690" i="3"/>
  <c r="AF690" i="3" s="1"/>
  <c r="AO690" i="3" s="1"/>
  <c r="AD690" i="3"/>
  <c r="AG690" i="3" s="1"/>
  <c r="AP690" i="3" s="1"/>
  <c r="AA690" i="3"/>
  <c r="Z690" i="3"/>
  <c r="Z373" i="3"/>
  <c r="AC373" i="3"/>
  <c r="AF373" i="3" s="1"/>
  <c r="AO373" i="3" s="1"/>
  <c r="AD373" i="3"/>
  <c r="AG373" i="3" s="1"/>
  <c r="AP373" i="3" s="1"/>
  <c r="AA677" i="3"/>
  <c r="AD677" i="3"/>
  <c r="AG677" i="3" s="1"/>
  <c r="AP677" i="3" s="1"/>
  <c r="AC677" i="3"/>
  <c r="AF677" i="3" s="1"/>
  <c r="AO677" i="3" s="1"/>
  <c r="Z677" i="3"/>
  <c r="Z385" i="3"/>
  <c r="AD385" i="3"/>
  <c r="AG385" i="3" s="1"/>
  <c r="AP385" i="3" s="1"/>
  <c r="AC385" i="3"/>
  <c r="AF385" i="3" s="1"/>
  <c r="AO385" i="3" s="1"/>
  <c r="Z61" i="3"/>
  <c r="AD61" i="3"/>
  <c r="AG61" i="3" s="1"/>
  <c r="AP61" i="3" s="1"/>
  <c r="AC61" i="3"/>
  <c r="AF61" i="3" s="1"/>
  <c r="AO61" i="3" s="1"/>
  <c r="AA61" i="3"/>
  <c r="Z125" i="3"/>
  <c r="AD125" i="3"/>
  <c r="AG125" i="3" s="1"/>
  <c r="AP125" i="3" s="1"/>
  <c r="AC125" i="3"/>
  <c r="AF125" i="3" s="1"/>
  <c r="AO125" i="3" s="1"/>
  <c r="AA125" i="3"/>
  <c r="Z189" i="3"/>
  <c r="AD189" i="3"/>
  <c r="AG189" i="3" s="1"/>
  <c r="AP189" i="3" s="1"/>
  <c r="AC189" i="3"/>
  <c r="AF189" i="3" s="1"/>
  <c r="AO189" i="3" s="1"/>
  <c r="Z285" i="3"/>
  <c r="AC285" i="3"/>
  <c r="AF285" i="3" s="1"/>
  <c r="AO285" i="3" s="1"/>
  <c r="AD285" i="3"/>
  <c r="AG285" i="3" s="1"/>
  <c r="AP285" i="3" s="1"/>
  <c r="AD18" i="3"/>
  <c r="AG18" i="3" s="1"/>
  <c r="AP18" i="3" s="1"/>
  <c r="AC18" i="3"/>
  <c r="AF18" i="3" s="1"/>
  <c r="AO18" i="3" s="1"/>
  <c r="AA18" i="3"/>
  <c r="Z18" i="3"/>
  <c r="AC82" i="3"/>
  <c r="AF82" i="3" s="1"/>
  <c r="AO82" i="3" s="1"/>
  <c r="AD82" i="3"/>
  <c r="AG82" i="3" s="1"/>
  <c r="AP82" i="3" s="1"/>
  <c r="Z82" i="3"/>
  <c r="AA82" i="3"/>
  <c r="AC146" i="3"/>
  <c r="AF146" i="3" s="1"/>
  <c r="AO146" i="3" s="1"/>
  <c r="AD146" i="3"/>
  <c r="AG146" i="3" s="1"/>
  <c r="AP146" i="3" s="1"/>
  <c r="Z146" i="3"/>
  <c r="AA146" i="3"/>
  <c r="AD388" i="3"/>
  <c r="AG388" i="3" s="1"/>
  <c r="AP388" i="3" s="1"/>
  <c r="AC388" i="3"/>
  <c r="AF388" i="3" s="1"/>
  <c r="AO388" i="3" s="1"/>
  <c r="AA373" i="3"/>
  <c r="Z505" i="3"/>
  <c r="AD505" i="3"/>
  <c r="AG505" i="3" s="1"/>
  <c r="AP505" i="3" s="1"/>
  <c r="AC505" i="3"/>
  <c r="AF505" i="3" s="1"/>
  <c r="AO505" i="3" s="1"/>
  <c r="Z345" i="3"/>
  <c r="AD345" i="3"/>
  <c r="AG345" i="3" s="1"/>
  <c r="AP345" i="3" s="1"/>
  <c r="AC345" i="3"/>
  <c r="AF345" i="3" s="1"/>
  <c r="AO345" i="3" s="1"/>
  <c r="Z381" i="3"/>
  <c r="AC381" i="3"/>
  <c r="AF381" i="3" s="1"/>
  <c r="AO381" i="3" s="1"/>
  <c r="AD381" i="3"/>
  <c r="AG381" i="3" s="1"/>
  <c r="AP381" i="3" s="1"/>
  <c r="Z413" i="3"/>
  <c r="AC413" i="3"/>
  <c r="AF413" i="3" s="1"/>
  <c r="AO413" i="3" s="1"/>
  <c r="AD413" i="3"/>
  <c r="AG413" i="3" s="1"/>
  <c r="AP413" i="3" s="1"/>
  <c r="AD687" i="3"/>
  <c r="AG687" i="3" s="1"/>
  <c r="AP687" i="3" s="1"/>
  <c r="AC687" i="3"/>
  <c r="AF687" i="3" s="1"/>
  <c r="AO687" i="3" s="1"/>
  <c r="Z687" i="3"/>
  <c r="AA687" i="3"/>
  <c r="Z537" i="3"/>
  <c r="AD537" i="3"/>
  <c r="AG537" i="3" s="1"/>
  <c r="AP537" i="3" s="1"/>
  <c r="AC537" i="3"/>
  <c r="AF537" i="3" s="1"/>
  <c r="AO537" i="3" s="1"/>
  <c r="AC714" i="3"/>
  <c r="AF714" i="3" s="1"/>
  <c r="AO714" i="3" s="1"/>
  <c r="AD714" i="3"/>
  <c r="AG714" i="3" s="1"/>
  <c r="AP714" i="3" s="1"/>
  <c r="AA714" i="3"/>
  <c r="Z714" i="3"/>
  <c r="AD717" i="3"/>
  <c r="AG717" i="3" s="1"/>
  <c r="AP717" i="3" s="1"/>
  <c r="AC717" i="3"/>
  <c r="AF717" i="3" s="1"/>
  <c r="AO717" i="3" s="1"/>
  <c r="AA717" i="3"/>
  <c r="Z717" i="3"/>
  <c r="Z21" i="3"/>
  <c r="AC21" i="3"/>
  <c r="AF21" i="3" s="1"/>
  <c r="AO21" i="3" s="1"/>
  <c r="AD21" i="3"/>
  <c r="AG21" i="3" s="1"/>
  <c r="AP21" i="3" s="1"/>
  <c r="AA21" i="3"/>
  <c r="Z85" i="3"/>
  <c r="AC85" i="3"/>
  <c r="AF85" i="3" s="1"/>
  <c r="AO85" i="3" s="1"/>
  <c r="AD85" i="3"/>
  <c r="AG85" i="3" s="1"/>
  <c r="AP85" i="3" s="1"/>
  <c r="AA85" i="3"/>
  <c r="Z149" i="3"/>
  <c r="AC149" i="3"/>
  <c r="AF149" i="3" s="1"/>
  <c r="AO149" i="3" s="1"/>
  <c r="AD149" i="3"/>
  <c r="AG149" i="3" s="1"/>
  <c r="AP149" i="3" s="1"/>
  <c r="AA149" i="3"/>
  <c r="AC10" i="3"/>
  <c r="AF10" i="3" s="1"/>
  <c r="AO10" i="3" s="1"/>
  <c r="AD10" i="3"/>
  <c r="AG10" i="3" s="1"/>
  <c r="AP10" i="3" s="1"/>
  <c r="AA10" i="3"/>
  <c r="Z10" i="3"/>
  <c r="AC74" i="3"/>
  <c r="AF74" i="3" s="1"/>
  <c r="AO74" i="3" s="1"/>
  <c r="AD74" i="3"/>
  <c r="AG74" i="3" s="1"/>
  <c r="AP74" i="3" s="1"/>
  <c r="AA74" i="3"/>
  <c r="Z74" i="3"/>
  <c r="AC138" i="3"/>
  <c r="AF138" i="3" s="1"/>
  <c r="AO138" i="3" s="1"/>
  <c r="AD138" i="3"/>
  <c r="AG138" i="3" s="1"/>
  <c r="AP138" i="3" s="1"/>
  <c r="AA138" i="3"/>
  <c r="Z138" i="3"/>
  <c r="AC411" i="3"/>
  <c r="AF411" i="3" s="1"/>
  <c r="AO411" i="3" s="1"/>
  <c r="AD411" i="3"/>
  <c r="AG411" i="3" s="1"/>
  <c r="AP411" i="3" s="1"/>
  <c r="AD524" i="3"/>
  <c r="AG524" i="3" s="1"/>
  <c r="AP524" i="3" s="1"/>
  <c r="AC524" i="3"/>
  <c r="AF524" i="3" s="1"/>
  <c r="AO524" i="3" s="1"/>
  <c r="AC715" i="3"/>
  <c r="AF715" i="3" s="1"/>
  <c r="AO715" i="3" s="1"/>
  <c r="AD715" i="3"/>
  <c r="AG715" i="3" s="1"/>
  <c r="AP715" i="3" s="1"/>
  <c r="AA715" i="3"/>
  <c r="Z715" i="3"/>
  <c r="AD270" i="3"/>
  <c r="AG270" i="3" s="1"/>
  <c r="AP270" i="3" s="1"/>
  <c r="AC270" i="3"/>
  <c r="AF270" i="3" s="1"/>
  <c r="AO270" i="3" s="1"/>
  <c r="AD422" i="3"/>
  <c r="AG422" i="3" s="1"/>
  <c r="AP422" i="3" s="1"/>
  <c r="AC422" i="3"/>
  <c r="AF422" i="3" s="1"/>
  <c r="AO422" i="3" s="1"/>
  <c r="Z333" i="3"/>
  <c r="AD333" i="3"/>
  <c r="AG333" i="3" s="1"/>
  <c r="AP333" i="3" s="1"/>
  <c r="AC333" i="3"/>
  <c r="AF333" i="3" s="1"/>
  <c r="AO333" i="3" s="1"/>
  <c r="AC7" i="3"/>
  <c r="AF7" i="3" s="1"/>
  <c r="AO7" i="3" s="1"/>
  <c r="AD7" i="3"/>
  <c r="AG7" i="3" s="1"/>
  <c r="AP7" i="3" s="1"/>
  <c r="Z7" i="3"/>
  <c r="AA7" i="3"/>
  <c r="AC650" i="3"/>
  <c r="AF650" i="3" s="1"/>
  <c r="AO650" i="3" s="1"/>
  <c r="AD650" i="3"/>
  <c r="AG650" i="3" s="1"/>
  <c r="AP650" i="3" s="1"/>
  <c r="AA650" i="3"/>
  <c r="Z650" i="3"/>
  <c r="AD674" i="3"/>
  <c r="AG674" i="3" s="1"/>
  <c r="AP674" i="3" s="1"/>
  <c r="AC674" i="3"/>
  <c r="AF674" i="3" s="1"/>
  <c r="AO674" i="3" s="1"/>
  <c r="Z674" i="3"/>
  <c r="AA674" i="3"/>
  <c r="AD725" i="3"/>
  <c r="AG725" i="3" s="1"/>
  <c r="AP725" i="3" s="1"/>
  <c r="AC725" i="3"/>
  <c r="AF725" i="3" s="1"/>
  <c r="AO725" i="3" s="1"/>
  <c r="AA725" i="3"/>
  <c r="Z725" i="3"/>
  <c r="AA661" i="3"/>
  <c r="AD661" i="3"/>
  <c r="AG661" i="3" s="1"/>
  <c r="AP661" i="3" s="1"/>
  <c r="AC661" i="3"/>
  <c r="AF661" i="3" s="1"/>
  <c r="AO661" i="3" s="1"/>
  <c r="Z661" i="3"/>
  <c r="Z13" i="3"/>
  <c r="AD13" i="3"/>
  <c r="AG13" i="3" s="1"/>
  <c r="AP13" i="3" s="1"/>
  <c r="AC13" i="3"/>
  <c r="AF13" i="3" s="1"/>
  <c r="AO13" i="3" s="1"/>
  <c r="AA13" i="3"/>
  <c r="Z77" i="3"/>
  <c r="AD77" i="3"/>
  <c r="AG77" i="3" s="1"/>
  <c r="AP77" i="3" s="1"/>
  <c r="AC77" i="3"/>
  <c r="AF77" i="3" s="1"/>
  <c r="AO77" i="3" s="1"/>
  <c r="AA77" i="3"/>
  <c r="Z141" i="3"/>
  <c r="AD141" i="3"/>
  <c r="AG141" i="3" s="1"/>
  <c r="AP141" i="3" s="1"/>
  <c r="AC141" i="3"/>
  <c r="AF141" i="3" s="1"/>
  <c r="AO141" i="3" s="1"/>
  <c r="AA141" i="3"/>
  <c r="Z205" i="3"/>
  <c r="AD205" i="3"/>
  <c r="AG205" i="3" s="1"/>
  <c r="AP205" i="3" s="1"/>
  <c r="AC205" i="3"/>
  <c r="AF205" i="3" s="1"/>
  <c r="AO205" i="3" s="1"/>
  <c r="AD34" i="3"/>
  <c r="AG34" i="3" s="1"/>
  <c r="AP34" i="3" s="1"/>
  <c r="AC34" i="3"/>
  <c r="AF34" i="3" s="1"/>
  <c r="AO34" i="3" s="1"/>
  <c r="AA34" i="3"/>
  <c r="Z34" i="3"/>
  <c r="AD98" i="3"/>
  <c r="AG98" i="3" s="1"/>
  <c r="AP98" i="3" s="1"/>
  <c r="AC98" i="3"/>
  <c r="AF98" i="3" s="1"/>
  <c r="AO98" i="3" s="1"/>
  <c r="AA98" i="3"/>
  <c r="Z98" i="3"/>
  <c r="AD162" i="3"/>
  <c r="AG162" i="3" s="1"/>
  <c r="AP162" i="3" s="1"/>
  <c r="AC162" i="3"/>
  <c r="AF162" i="3" s="1"/>
  <c r="AO162" i="3" s="1"/>
  <c r="AA162" i="3"/>
  <c r="Z162" i="3"/>
  <c r="AD703" i="3"/>
  <c r="AG703" i="3" s="1"/>
  <c r="AP703" i="3" s="1"/>
  <c r="AC703" i="3"/>
  <c r="AF703" i="3" s="1"/>
  <c r="AO703" i="3" s="1"/>
  <c r="Z703" i="3"/>
  <c r="AA703" i="3"/>
  <c r="Z521" i="3"/>
  <c r="AD521" i="3"/>
  <c r="AG521" i="3" s="1"/>
  <c r="AP521" i="3" s="1"/>
  <c r="AC521" i="3"/>
  <c r="AF521" i="3" s="1"/>
  <c r="AO521" i="3" s="1"/>
  <c r="AD228" i="3"/>
  <c r="AG228" i="3" s="1"/>
  <c r="AP228" i="3" s="1"/>
  <c r="AC228" i="3"/>
  <c r="AF228" i="3" s="1"/>
  <c r="AO228" i="3" s="1"/>
  <c r="AD375" i="3"/>
  <c r="AG375" i="3" s="1"/>
  <c r="AP375" i="3" s="1"/>
  <c r="AC375" i="3"/>
  <c r="AF375" i="3" s="1"/>
  <c r="AO375" i="3" s="1"/>
  <c r="AC707" i="3"/>
  <c r="AF707" i="3" s="1"/>
  <c r="AO707" i="3" s="1"/>
  <c r="AD707" i="3"/>
  <c r="AG707" i="3" s="1"/>
  <c r="AP707" i="3" s="1"/>
  <c r="Z707" i="3"/>
  <c r="AA707" i="3"/>
  <c r="AC586" i="3"/>
  <c r="AF586" i="3" s="1"/>
  <c r="AO586" i="3" s="1"/>
  <c r="AD586" i="3"/>
  <c r="AG586" i="3" s="1"/>
  <c r="AP586" i="3" s="1"/>
  <c r="AA586" i="3"/>
  <c r="Z586" i="3"/>
  <c r="AD711" i="3"/>
  <c r="AG711" i="3" s="1"/>
  <c r="AP711" i="3" s="1"/>
  <c r="AC711" i="3"/>
  <c r="AF711" i="3" s="1"/>
  <c r="AO711" i="3" s="1"/>
  <c r="AA711" i="3"/>
  <c r="Z711" i="3"/>
  <c r="AD698" i="3"/>
  <c r="AG698" i="3" s="1"/>
  <c r="AP698" i="3" s="1"/>
  <c r="AC698" i="3"/>
  <c r="AF698" i="3" s="1"/>
  <c r="AO698" i="3" s="1"/>
  <c r="AA698" i="3"/>
  <c r="Z698" i="3"/>
  <c r="AD701" i="3"/>
  <c r="AG701" i="3" s="1"/>
  <c r="AP701" i="3" s="1"/>
  <c r="AC701" i="3"/>
  <c r="AF701" i="3" s="1"/>
  <c r="AO701" i="3" s="1"/>
  <c r="AA701" i="3"/>
  <c r="Z701" i="3"/>
  <c r="Z481" i="3"/>
  <c r="AD481" i="3"/>
  <c r="AG481" i="3" s="1"/>
  <c r="AP481" i="3" s="1"/>
  <c r="AC481" i="3"/>
  <c r="AF481" i="3" s="1"/>
  <c r="AO481" i="3" s="1"/>
  <c r="Z37" i="3"/>
  <c r="AC37" i="3"/>
  <c r="AF37" i="3" s="1"/>
  <c r="AO37" i="3" s="1"/>
  <c r="AD37" i="3"/>
  <c r="AG37" i="3" s="1"/>
  <c r="AP37" i="3" s="1"/>
  <c r="AA37" i="3"/>
  <c r="Z101" i="3"/>
  <c r="AC101" i="3"/>
  <c r="AF101" i="3" s="1"/>
  <c r="AO101" i="3" s="1"/>
  <c r="AD101" i="3"/>
  <c r="AG101" i="3" s="1"/>
  <c r="AP101" i="3" s="1"/>
  <c r="AA101" i="3"/>
  <c r="Z165" i="3"/>
  <c r="AC165" i="3"/>
  <c r="AF165" i="3" s="1"/>
  <c r="AO165" i="3" s="1"/>
  <c r="AD165" i="3"/>
  <c r="AG165" i="3" s="1"/>
  <c r="AP165" i="3" s="1"/>
  <c r="AA165" i="3"/>
  <c r="AC26" i="3"/>
  <c r="AF26" i="3" s="1"/>
  <c r="AO26" i="3" s="1"/>
  <c r="AD26" i="3"/>
  <c r="AG26" i="3" s="1"/>
  <c r="AP26" i="3" s="1"/>
  <c r="Z26" i="3"/>
  <c r="AA26" i="3"/>
  <c r="AC90" i="3"/>
  <c r="AF90" i="3" s="1"/>
  <c r="AO90" i="3" s="1"/>
  <c r="AD90" i="3"/>
  <c r="AG90" i="3" s="1"/>
  <c r="AP90" i="3" s="1"/>
  <c r="Z90" i="3"/>
  <c r="AA90" i="3"/>
  <c r="AC154" i="3"/>
  <c r="AF154" i="3" s="1"/>
  <c r="AO154" i="3" s="1"/>
  <c r="AD154" i="3"/>
  <c r="AG154" i="3" s="1"/>
  <c r="AP154" i="3" s="1"/>
  <c r="Z154" i="3"/>
  <c r="AA154" i="3"/>
  <c r="AD594" i="3"/>
  <c r="AG594" i="3" s="1"/>
  <c r="AP594" i="3" s="1"/>
  <c r="AC594" i="3"/>
  <c r="AF594" i="3" s="1"/>
  <c r="AO594" i="3" s="1"/>
  <c r="AA594" i="3"/>
  <c r="Z594" i="3"/>
  <c r="AD642" i="3"/>
  <c r="AG642" i="3" s="1"/>
  <c r="AP642" i="3" s="1"/>
  <c r="AC642" i="3"/>
  <c r="AF642" i="3" s="1"/>
  <c r="AO642" i="3" s="1"/>
  <c r="Z642" i="3"/>
  <c r="AA642" i="3"/>
  <c r="Z389" i="3"/>
  <c r="AC389" i="3"/>
  <c r="AF389" i="3" s="1"/>
  <c r="AO389" i="3" s="1"/>
  <c r="AD389" i="3"/>
  <c r="AG389" i="3" s="1"/>
  <c r="AP389" i="3" s="1"/>
  <c r="AD286" i="3"/>
  <c r="AG286" i="3" s="1"/>
  <c r="AP286" i="3" s="1"/>
  <c r="AC286" i="3"/>
  <c r="AF286" i="3" s="1"/>
  <c r="AO286" i="3" s="1"/>
  <c r="AD300" i="3"/>
  <c r="AG300" i="3" s="1"/>
  <c r="AP300" i="3" s="1"/>
  <c r="AC300" i="3"/>
  <c r="AF300" i="3" s="1"/>
  <c r="AO300" i="3" s="1"/>
  <c r="AC331" i="3"/>
  <c r="AF331" i="3" s="1"/>
  <c r="AO331" i="3" s="1"/>
  <c r="AD331" i="3"/>
  <c r="AG331" i="3" s="1"/>
  <c r="AP331" i="3" s="1"/>
  <c r="AD675" i="3"/>
  <c r="AG675" i="3" s="1"/>
  <c r="AP675" i="3" s="1"/>
  <c r="AC675" i="3"/>
  <c r="AF675" i="3" s="1"/>
  <c r="AO675" i="3" s="1"/>
  <c r="AA675" i="3"/>
  <c r="Z675" i="3"/>
  <c r="Z489" i="3"/>
  <c r="AD489" i="3"/>
  <c r="AG489" i="3" s="1"/>
  <c r="AP489" i="3" s="1"/>
  <c r="AC489" i="3"/>
  <c r="AF489" i="3" s="1"/>
  <c r="AO489" i="3" s="1"/>
  <c r="AC679" i="3"/>
  <c r="AF679" i="3" s="1"/>
  <c r="AO679" i="3" s="1"/>
  <c r="AD679" i="3"/>
  <c r="AG679" i="3" s="1"/>
  <c r="AP679" i="3" s="1"/>
  <c r="AA679" i="3"/>
  <c r="Z679" i="3"/>
  <c r="AA722" i="3"/>
  <c r="AC722" i="3"/>
  <c r="AF722" i="3" s="1"/>
  <c r="AO722" i="3" s="1"/>
  <c r="AD722" i="3"/>
  <c r="AG722" i="3" s="1"/>
  <c r="AP722" i="3" s="1"/>
  <c r="Z722" i="3"/>
  <c r="Z709" i="3"/>
  <c r="AD709" i="3"/>
  <c r="AG709" i="3" s="1"/>
  <c r="AP709" i="3" s="1"/>
  <c r="AC709" i="3"/>
  <c r="AF709" i="3" s="1"/>
  <c r="AO709" i="3" s="1"/>
  <c r="AA709" i="3"/>
  <c r="Z513" i="3"/>
  <c r="AD513" i="3"/>
  <c r="AG513" i="3" s="1"/>
  <c r="AP513" i="3" s="1"/>
  <c r="AC513" i="3"/>
  <c r="AF513" i="3" s="1"/>
  <c r="AO513" i="3" s="1"/>
  <c r="Z29" i="3"/>
  <c r="AD29" i="3"/>
  <c r="AG29" i="3" s="1"/>
  <c r="AP29" i="3" s="1"/>
  <c r="AC29" i="3"/>
  <c r="AF29" i="3" s="1"/>
  <c r="AO29" i="3" s="1"/>
  <c r="AA29" i="3"/>
  <c r="Z93" i="3"/>
  <c r="AC93" i="3"/>
  <c r="AF93" i="3" s="1"/>
  <c r="AO93" i="3" s="1"/>
  <c r="AD93" i="3"/>
  <c r="AG93" i="3" s="1"/>
  <c r="AP93" i="3" s="1"/>
  <c r="AA93" i="3"/>
  <c r="Z157" i="3"/>
  <c r="AC157" i="3"/>
  <c r="AF157" i="3" s="1"/>
  <c r="AO157" i="3" s="1"/>
  <c r="AD157" i="3"/>
  <c r="AG157" i="3" s="1"/>
  <c r="AP157" i="3" s="1"/>
  <c r="AA157" i="3"/>
  <c r="Z221" i="3"/>
  <c r="AC221" i="3"/>
  <c r="AF221" i="3" s="1"/>
  <c r="AO221" i="3" s="1"/>
  <c r="AD221" i="3"/>
  <c r="AG221" i="3" s="1"/>
  <c r="AP221" i="3" s="1"/>
  <c r="Z253" i="3"/>
  <c r="AD253" i="3"/>
  <c r="AG253" i="3" s="1"/>
  <c r="AP253" i="3" s="1"/>
  <c r="AC253" i="3"/>
  <c r="AF253" i="3" s="1"/>
  <c r="AO253" i="3" s="1"/>
  <c r="AD50" i="3"/>
  <c r="AG50" i="3" s="1"/>
  <c r="AP50" i="3" s="1"/>
  <c r="AC50" i="3"/>
  <c r="AF50" i="3" s="1"/>
  <c r="AO50" i="3" s="1"/>
  <c r="AA50" i="3"/>
  <c r="Z50" i="3"/>
  <c r="AD114" i="3"/>
  <c r="AG114" i="3" s="1"/>
  <c r="AP114" i="3" s="1"/>
  <c r="AC114" i="3"/>
  <c r="AF114" i="3" s="1"/>
  <c r="AO114" i="3" s="1"/>
  <c r="AA114" i="3"/>
  <c r="Z114" i="3"/>
  <c r="AD178" i="3"/>
  <c r="AG178" i="3" s="1"/>
  <c r="AP178" i="3" s="1"/>
  <c r="AC178" i="3"/>
  <c r="AF178" i="3" s="1"/>
  <c r="AO178" i="3" s="1"/>
  <c r="AA178" i="3"/>
  <c r="Z178" i="3"/>
  <c r="AD208" i="3"/>
  <c r="AG208" i="3" s="1"/>
  <c r="AP208" i="3" s="1"/>
  <c r="AC208" i="3"/>
  <c r="AF208" i="3" s="1"/>
  <c r="AO208" i="3" s="1"/>
  <c r="AD288" i="3"/>
  <c r="AG288" i="3" s="1"/>
  <c r="AP288" i="3" s="1"/>
  <c r="AC288" i="3"/>
  <c r="AF288" i="3" s="1"/>
  <c r="AO288" i="3" s="1"/>
  <c r="AD420" i="3"/>
  <c r="AG420" i="3" s="1"/>
  <c r="AP420" i="3" s="1"/>
  <c r="AC420" i="3"/>
  <c r="AF420" i="3" s="1"/>
  <c r="AO420" i="3" s="1"/>
  <c r="AA389" i="3"/>
  <c r="AC618" i="3"/>
  <c r="AF618" i="3" s="1"/>
  <c r="AO618" i="3" s="1"/>
  <c r="AD618" i="3"/>
  <c r="AG618" i="3" s="1"/>
  <c r="AP618" i="3" s="1"/>
  <c r="AA618" i="3"/>
  <c r="Z618" i="3"/>
  <c r="AD683" i="3"/>
  <c r="AG683" i="3" s="1"/>
  <c r="AP683" i="3" s="1"/>
  <c r="AC683" i="3"/>
  <c r="AF683" i="3" s="1"/>
  <c r="AO683" i="3" s="1"/>
  <c r="AA683" i="3"/>
  <c r="Z683" i="3"/>
  <c r="AC315" i="3"/>
  <c r="AF315" i="3" s="1"/>
  <c r="AO315" i="3" s="1"/>
  <c r="AD315" i="3"/>
  <c r="AG315" i="3" s="1"/>
  <c r="AP315" i="3" s="1"/>
  <c r="AD260" i="3"/>
  <c r="AG260" i="3" s="1"/>
  <c r="AP260" i="3" s="1"/>
  <c r="AC260" i="3"/>
  <c r="AF260" i="3" s="1"/>
  <c r="AO260" i="3" s="1"/>
  <c r="AD407" i="3"/>
  <c r="AG407" i="3" s="1"/>
  <c r="AP407" i="3" s="1"/>
  <c r="AC407" i="3"/>
  <c r="AF407" i="3" s="1"/>
  <c r="AO407" i="3" s="1"/>
  <c r="AC472" i="3"/>
  <c r="AF472" i="3" s="1"/>
  <c r="AO472" i="3" s="1"/>
  <c r="AD472" i="3"/>
  <c r="AG472" i="3" s="1"/>
  <c r="AP472" i="3" s="1"/>
  <c r="AD626" i="3"/>
  <c r="AG626" i="3" s="1"/>
  <c r="AP626" i="3" s="1"/>
  <c r="AC626" i="3"/>
  <c r="AF626" i="3" s="1"/>
  <c r="AO626" i="3" s="1"/>
  <c r="AA626" i="3"/>
  <c r="Z626" i="3"/>
  <c r="Z361" i="3"/>
  <c r="AD361" i="3"/>
  <c r="AG361" i="3" s="1"/>
  <c r="AP361" i="3" s="1"/>
  <c r="AC361" i="3"/>
  <c r="AF361" i="3" s="1"/>
  <c r="AO361" i="3" s="1"/>
  <c r="AC634" i="3"/>
  <c r="AF634" i="3" s="1"/>
  <c r="AO634" i="3" s="1"/>
  <c r="AD634" i="3"/>
  <c r="AG634" i="3" s="1"/>
  <c r="AP634" i="3" s="1"/>
  <c r="Z634" i="3"/>
  <c r="AA634" i="3"/>
  <c r="AC682" i="3"/>
  <c r="AF682" i="3" s="1"/>
  <c r="AO682" i="3" s="1"/>
  <c r="AD682" i="3"/>
  <c r="AG682" i="3" s="1"/>
  <c r="AP682" i="3" s="1"/>
  <c r="AA682" i="3"/>
  <c r="Z682" i="3"/>
  <c r="AD685" i="3"/>
  <c r="AG685" i="3" s="1"/>
  <c r="AP685" i="3" s="1"/>
  <c r="AC685" i="3"/>
  <c r="AF685" i="3" s="1"/>
  <c r="AO685" i="3" s="1"/>
  <c r="Z685" i="3"/>
  <c r="AA685" i="3"/>
  <c r="Z417" i="3"/>
  <c r="AD417" i="3"/>
  <c r="AG417" i="3" s="1"/>
  <c r="AP417" i="3" s="1"/>
  <c r="AC417" i="3"/>
  <c r="AF417" i="3" s="1"/>
  <c r="AO417" i="3" s="1"/>
  <c r="Z53" i="3"/>
  <c r="AC53" i="3"/>
  <c r="AF53" i="3" s="1"/>
  <c r="AO53" i="3" s="1"/>
  <c r="AD53" i="3"/>
  <c r="AG53" i="3" s="1"/>
  <c r="AP53" i="3" s="1"/>
  <c r="AA53" i="3"/>
  <c r="Z117" i="3"/>
  <c r="AC117" i="3"/>
  <c r="AF117" i="3" s="1"/>
  <c r="AO117" i="3" s="1"/>
  <c r="AD117" i="3"/>
  <c r="AG117" i="3" s="1"/>
  <c r="AP117" i="3" s="1"/>
  <c r="AA117" i="3"/>
  <c r="Z181" i="3"/>
  <c r="AC181" i="3"/>
  <c r="AF181" i="3" s="1"/>
  <c r="AO181" i="3" s="1"/>
  <c r="AD181" i="3"/>
  <c r="AG181" i="3" s="1"/>
  <c r="AP181" i="3" s="1"/>
  <c r="AA181" i="3"/>
  <c r="AC42" i="3"/>
  <c r="AF42" i="3" s="1"/>
  <c r="AO42" i="3" s="1"/>
  <c r="AD42" i="3"/>
  <c r="AG42" i="3" s="1"/>
  <c r="AP42" i="3" s="1"/>
  <c r="Z42" i="3"/>
  <c r="AA42" i="3"/>
  <c r="AC106" i="3"/>
  <c r="AF106" i="3" s="1"/>
  <c r="AO106" i="3" s="1"/>
  <c r="AD106" i="3"/>
  <c r="AG106" i="3" s="1"/>
  <c r="AP106" i="3" s="1"/>
  <c r="AA106" i="3"/>
  <c r="Z106" i="3"/>
  <c r="AC170" i="3"/>
  <c r="AF170" i="3" s="1"/>
  <c r="AO170" i="3" s="1"/>
  <c r="AD170" i="3"/>
  <c r="AG170" i="3" s="1"/>
  <c r="AP170" i="3" s="1"/>
  <c r="AA170" i="3"/>
  <c r="Z170" i="3"/>
  <c r="AD443" i="3"/>
  <c r="AG443" i="3" s="1"/>
  <c r="AP443" i="3" s="1"/>
  <c r="AC443" i="3"/>
  <c r="AF443" i="3" s="1"/>
  <c r="AO443" i="3" s="1"/>
  <c r="Z477" i="3"/>
  <c r="AD477" i="3"/>
  <c r="AG477" i="3" s="1"/>
  <c r="AP477" i="3" s="1"/>
  <c r="AC477" i="3"/>
  <c r="AF477" i="3" s="1"/>
  <c r="AO477" i="3" s="1"/>
  <c r="Z377" i="3"/>
  <c r="AD377" i="3"/>
  <c r="AG377" i="3" s="1"/>
  <c r="AP377" i="3" s="1"/>
  <c r="AC377" i="3"/>
  <c r="AF377" i="3" s="1"/>
  <c r="AO377" i="3" s="1"/>
  <c r="Z473" i="3"/>
  <c r="AD473" i="3"/>
  <c r="AG473" i="3" s="1"/>
  <c r="AP473" i="3" s="1"/>
  <c r="AC473" i="3"/>
  <c r="AF473" i="3" s="1"/>
  <c r="AO473" i="3" s="1"/>
  <c r="AD238" i="3"/>
  <c r="AG238" i="3" s="1"/>
  <c r="AP238" i="3" s="1"/>
  <c r="AC238" i="3"/>
  <c r="AF238" i="3" s="1"/>
  <c r="AO238" i="3" s="1"/>
  <c r="AD302" i="3"/>
  <c r="AG302" i="3" s="1"/>
  <c r="AP302" i="3" s="1"/>
  <c r="AC302" i="3"/>
  <c r="AF302" i="3" s="1"/>
  <c r="AO302" i="3" s="1"/>
  <c r="AD220" i="3"/>
  <c r="AG220" i="3" s="1"/>
  <c r="AP220" i="3" s="1"/>
  <c r="AC220" i="3"/>
  <c r="AF220" i="3" s="1"/>
  <c r="AO220" i="3" s="1"/>
  <c r="AD390" i="3"/>
  <c r="AG390" i="3" s="1"/>
  <c r="AP390" i="3" s="1"/>
  <c r="AC390" i="3"/>
  <c r="AF390" i="3" s="1"/>
  <c r="AO390" i="3" s="1"/>
  <c r="AD454" i="3"/>
  <c r="AG454" i="3" s="1"/>
  <c r="AP454" i="3" s="1"/>
  <c r="AC454" i="3"/>
  <c r="AF454" i="3" s="1"/>
  <c r="AO454" i="3" s="1"/>
  <c r="AD518" i="3"/>
  <c r="AG518" i="3" s="1"/>
  <c r="AP518" i="3" s="1"/>
  <c r="AC518" i="3"/>
  <c r="AF518" i="3" s="1"/>
  <c r="AO518" i="3" s="1"/>
  <c r="AD383" i="3"/>
  <c r="AG383" i="3" s="1"/>
  <c r="AP383" i="3" s="1"/>
  <c r="AC383" i="3"/>
  <c r="AF383" i="3" s="1"/>
  <c r="AO383" i="3" s="1"/>
  <c r="AD496" i="3"/>
  <c r="AG496" i="3" s="1"/>
  <c r="AP496" i="3" s="1"/>
  <c r="AC496" i="3"/>
  <c r="AF496" i="3" s="1"/>
  <c r="AO496" i="3" s="1"/>
  <c r="AD562" i="3"/>
  <c r="AG562" i="3" s="1"/>
  <c r="AP562" i="3" s="1"/>
  <c r="AC562" i="3"/>
  <c r="AF562" i="3" s="1"/>
  <c r="AO562" i="3" s="1"/>
  <c r="AA562" i="3"/>
  <c r="Z562" i="3"/>
  <c r="AC699" i="3"/>
  <c r="AF699" i="3" s="1"/>
  <c r="AO699" i="3" s="1"/>
  <c r="AD699" i="3"/>
  <c r="AG699" i="3" s="1"/>
  <c r="AP699" i="3" s="1"/>
  <c r="Z699" i="3"/>
  <c r="AA699" i="3"/>
  <c r="AC570" i="3"/>
  <c r="AF570" i="3" s="1"/>
  <c r="AO570" i="3" s="1"/>
  <c r="AD570" i="3"/>
  <c r="AG570" i="3" s="1"/>
  <c r="AP570" i="3" s="1"/>
  <c r="AA570" i="3"/>
  <c r="Z570" i="3"/>
  <c r="AA706" i="3"/>
  <c r="AD706" i="3"/>
  <c r="AG706" i="3" s="1"/>
  <c r="AP706" i="3" s="1"/>
  <c r="AC706" i="3"/>
  <c r="AF706" i="3" s="1"/>
  <c r="AO706" i="3" s="1"/>
  <c r="Z706" i="3"/>
  <c r="Z693" i="3"/>
  <c r="AC693" i="3"/>
  <c r="AF693" i="3" s="1"/>
  <c r="AO693" i="3" s="1"/>
  <c r="AD693" i="3"/>
  <c r="AG693" i="3" s="1"/>
  <c r="AP693" i="3" s="1"/>
  <c r="AA693" i="3"/>
  <c r="Z449" i="3"/>
  <c r="AD449" i="3"/>
  <c r="AG449" i="3" s="1"/>
  <c r="AP449" i="3" s="1"/>
  <c r="AC449" i="3"/>
  <c r="AF449" i="3" s="1"/>
  <c r="AO449" i="3" s="1"/>
  <c r="Z45" i="3"/>
  <c r="AD45" i="3"/>
  <c r="AG45" i="3" s="1"/>
  <c r="AP45" i="3" s="1"/>
  <c r="AC45" i="3"/>
  <c r="AF45" i="3" s="1"/>
  <c r="AO45" i="3" s="1"/>
  <c r="AA45" i="3"/>
  <c r="Z109" i="3"/>
  <c r="AD109" i="3"/>
  <c r="AG109" i="3" s="1"/>
  <c r="AP109" i="3" s="1"/>
  <c r="AC109" i="3"/>
  <c r="AF109" i="3" s="1"/>
  <c r="AO109" i="3" s="1"/>
  <c r="AA109" i="3"/>
  <c r="Z173" i="3"/>
  <c r="AD173" i="3"/>
  <c r="AG173" i="3" s="1"/>
  <c r="AP173" i="3" s="1"/>
  <c r="AC173" i="3"/>
  <c r="AF173" i="3" s="1"/>
  <c r="AO173" i="3" s="1"/>
  <c r="AA173" i="3"/>
  <c r="Z269" i="3"/>
  <c r="AD269" i="3"/>
  <c r="AG269" i="3" s="1"/>
  <c r="AP269" i="3" s="1"/>
  <c r="AC269" i="3"/>
  <c r="AF269" i="3" s="1"/>
  <c r="AO269" i="3" s="1"/>
  <c r="AD66" i="3"/>
  <c r="AG66" i="3" s="1"/>
  <c r="AP66" i="3" s="1"/>
  <c r="AC66" i="3"/>
  <c r="AF66" i="3" s="1"/>
  <c r="AO66" i="3" s="1"/>
  <c r="Z66" i="3"/>
  <c r="AA66" i="3"/>
  <c r="AD130" i="3"/>
  <c r="AG130" i="3" s="1"/>
  <c r="AP130" i="3" s="1"/>
  <c r="AC130" i="3"/>
  <c r="AF130" i="3" s="1"/>
  <c r="AO130" i="3" s="1"/>
  <c r="Z130" i="3"/>
  <c r="AA130" i="3"/>
  <c r="AD304" i="3"/>
  <c r="AG304" i="3" s="1"/>
  <c r="AP304" i="3" s="1"/>
  <c r="AC304" i="3"/>
  <c r="AF304" i="3" s="1"/>
  <c r="AO304" i="3" s="1"/>
  <c r="AD372" i="3"/>
  <c r="AG372" i="3" s="1"/>
  <c r="AP372" i="3" s="1"/>
  <c r="AC372" i="3"/>
  <c r="AF372" i="3" s="1"/>
  <c r="AO372" i="3" s="1"/>
  <c r="AD535" i="3"/>
  <c r="AG535" i="3" s="1"/>
  <c r="AP535" i="3" s="1"/>
  <c r="AC535" i="3"/>
  <c r="AF535" i="3" s="1"/>
  <c r="AO535" i="3" s="1"/>
  <c r="AA422" i="3"/>
  <c r="AA529" i="3"/>
  <c r="AD658" i="3"/>
  <c r="AG658" i="3" s="1"/>
  <c r="AP658" i="3" s="1"/>
  <c r="AC658" i="3"/>
  <c r="AF658" i="3" s="1"/>
  <c r="AO658" i="3" s="1"/>
  <c r="Z658" i="3"/>
  <c r="AA658" i="3"/>
  <c r="AD578" i="3"/>
  <c r="AG578" i="3" s="1"/>
  <c r="AP578" i="3" s="1"/>
  <c r="AC578" i="3"/>
  <c r="AF578" i="3" s="1"/>
  <c r="AO578" i="3" s="1"/>
  <c r="Z578" i="3"/>
  <c r="AA578" i="3"/>
  <c r="AC536" i="3"/>
  <c r="AF536" i="3" s="1"/>
  <c r="AO536" i="3" s="1"/>
  <c r="AD536" i="3"/>
  <c r="AG536" i="3" s="1"/>
  <c r="AP536" i="3" s="1"/>
  <c r="Z445" i="3"/>
  <c r="AC445" i="3"/>
  <c r="AF445" i="3" s="1"/>
  <c r="AO445" i="3" s="1"/>
  <c r="AD445" i="3"/>
  <c r="AG445" i="3" s="1"/>
  <c r="AP445" i="3" s="1"/>
  <c r="Z441" i="3"/>
  <c r="AD441" i="3"/>
  <c r="AG441" i="3" s="1"/>
  <c r="AP441" i="3" s="1"/>
  <c r="AC441" i="3"/>
  <c r="AF441" i="3" s="1"/>
  <c r="AO441" i="3" s="1"/>
  <c r="AD667" i="3"/>
  <c r="AG667" i="3" s="1"/>
  <c r="AP667" i="3" s="1"/>
  <c r="AC667" i="3"/>
  <c r="AF667" i="3" s="1"/>
  <c r="AO667" i="3" s="1"/>
  <c r="Z667" i="3"/>
  <c r="AA667" i="3"/>
  <c r="Z457" i="3"/>
  <c r="AD457" i="3"/>
  <c r="AG457" i="3" s="1"/>
  <c r="AP457" i="3" s="1"/>
  <c r="AC457" i="3"/>
  <c r="AF457" i="3" s="1"/>
  <c r="AO457" i="3" s="1"/>
  <c r="AC666" i="3"/>
  <c r="AF666" i="3" s="1"/>
  <c r="AO666" i="3" s="1"/>
  <c r="AD666" i="3"/>
  <c r="AG666" i="3" s="1"/>
  <c r="AP666" i="3" s="1"/>
  <c r="Z666" i="3"/>
  <c r="AA666" i="3"/>
  <c r="AD669" i="3"/>
  <c r="AG669" i="3" s="1"/>
  <c r="AP669" i="3" s="1"/>
  <c r="AC669" i="3"/>
  <c r="AF669" i="3" s="1"/>
  <c r="AO669" i="3" s="1"/>
  <c r="AA669" i="3"/>
  <c r="Z669" i="3"/>
  <c r="Z353" i="3"/>
  <c r="AD353" i="3"/>
  <c r="AG353" i="3" s="1"/>
  <c r="AP353" i="3" s="1"/>
  <c r="AC353" i="3"/>
  <c r="AF353" i="3" s="1"/>
  <c r="AO353" i="3" s="1"/>
  <c r="Z69" i="3"/>
  <c r="AC69" i="3"/>
  <c r="AF69" i="3" s="1"/>
  <c r="AO69" i="3" s="1"/>
  <c r="AD69" i="3"/>
  <c r="AG69" i="3" s="1"/>
  <c r="AP69" i="3" s="1"/>
  <c r="AA69" i="3"/>
  <c r="Z133" i="3"/>
  <c r="AC133" i="3"/>
  <c r="AF133" i="3" s="1"/>
  <c r="AO133" i="3" s="1"/>
  <c r="AD133" i="3"/>
  <c r="AG133" i="3" s="1"/>
  <c r="AP133" i="3" s="1"/>
  <c r="AA133" i="3"/>
  <c r="Z197" i="3"/>
  <c r="AC197" i="3"/>
  <c r="AF197" i="3" s="1"/>
  <c r="AO197" i="3" s="1"/>
  <c r="AD197" i="3"/>
  <c r="AG197" i="3" s="1"/>
  <c r="AP197" i="3" s="1"/>
  <c r="Z229" i="3"/>
  <c r="AC229" i="3"/>
  <c r="AF229" i="3" s="1"/>
  <c r="AO229" i="3" s="1"/>
  <c r="AD229" i="3"/>
  <c r="AG229" i="3" s="1"/>
  <c r="AP229" i="3" s="1"/>
  <c r="Z261" i="3"/>
  <c r="AC261" i="3"/>
  <c r="AF261" i="3" s="1"/>
  <c r="AO261" i="3" s="1"/>
  <c r="AD261" i="3"/>
  <c r="AG261" i="3" s="1"/>
  <c r="AP261" i="3" s="1"/>
  <c r="Z293" i="3"/>
  <c r="AC293" i="3"/>
  <c r="AF293" i="3" s="1"/>
  <c r="AO293" i="3" s="1"/>
  <c r="AD293" i="3"/>
  <c r="AG293" i="3" s="1"/>
  <c r="AP293" i="3" s="1"/>
  <c r="AC58" i="3"/>
  <c r="AF58" i="3" s="1"/>
  <c r="AO58" i="3" s="1"/>
  <c r="AD58" i="3"/>
  <c r="AG58" i="3" s="1"/>
  <c r="AP58" i="3" s="1"/>
  <c r="AA58" i="3"/>
  <c r="Z58" i="3"/>
  <c r="AC122" i="3"/>
  <c r="AF122" i="3" s="1"/>
  <c r="AO122" i="3" s="1"/>
  <c r="AD122" i="3"/>
  <c r="AG122" i="3" s="1"/>
  <c r="AP122" i="3" s="1"/>
  <c r="AA122" i="3"/>
  <c r="Z122" i="3"/>
  <c r="AC186" i="3"/>
  <c r="AF186" i="3" s="1"/>
  <c r="AO186" i="3" s="1"/>
  <c r="AD186" i="3"/>
  <c r="AG186" i="3" s="1"/>
  <c r="AP186" i="3" s="1"/>
  <c r="AA186" i="3"/>
  <c r="Z186" i="3"/>
  <c r="Z349" i="3"/>
  <c r="AC349" i="3"/>
  <c r="AF349" i="3" s="1"/>
  <c r="AO349" i="3" s="1"/>
  <c r="AD349" i="3"/>
  <c r="AG349" i="3" s="1"/>
  <c r="AP349" i="3" s="1"/>
  <c r="AA432" i="3" l="1"/>
  <c r="AC412" i="3"/>
  <c r="AF412" i="3" s="1"/>
  <c r="AO412" i="3" s="1"/>
  <c r="AC409" i="3"/>
  <c r="AF409" i="3" s="1"/>
  <c r="AO409" i="3" s="1"/>
  <c r="AD468" i="3"/>
  <c r="AG468" i="3" s="1"/>
  <c r="AP468" i="3" s="1"/>
  <c r="AD215" i="3"/>
  <c r="AG215" i="3" s="1"/>
  <c r="AP215" i="3" s="1"/>
  <c r="AC346" i="3"/>
  <c r="AF346" i="3" s="1"/>
  <c r="AO346" i="3" s="1"/>
  <c r="AC470" i="3"/>
  <c r="AF470" i="3" s="1"/>
  <c r="AO470" i="3" s="1"/>
  <c r="AA500" i="3"/>
  <c r="AA201" i="3"/>
  <c r="AA437" i="3"/>
  <c r="AC438" i="3"/>
  <c r="AF438" i="3" s="1"/>
  <c r="AO438" i="3" s="1"/>
  <c r="AC358" i="3"/>
  <c r="AF358" i="3" s="1"/>
  <c r="AO358" i="3" s="1"/>
  <c r="AD470" i="3"/>
  <c r="AG470" i="3" s="1"/>
  <c r="AP470" i="3" s="1"/>
  <c r="AA358" i="3"/>
  <c r="AA470" i="3"/>
  <c r="AD438" i="3"/>
  <c r="AG438" i="3" s="1"/>
  <c r="AP438" i="3" s="1"/>
  <c r="AD358" i="3"/>
  <c r="AG358" i="3" s="1"/>
  <c r="AP358" i="3" s="1"/>
  <c r="AD198" i="3"/>
  <c r="AG198" i="3" s="1"/>
  <c r="AP198" i="3" s="1"/>
  <c r="Z195" i="3"/>
  <c r="AD341" i="3"/>
  <c r="AG341" i="3" s="1"/>
  <c r="AP341" i="3" s="1"/>
  <c r="AD297" i="3"/>
  <c r="AG297" i="3" s="1"/>
  <c r="AP297" i="3" s="1"/>
  <c r="AA290" i="3"/>
  <c r="AD452" i="3"/>
  <c r="AG452" i="3" s="1"/>
  <c r="AP452" i="3" s="1"/>
  <c r="AD374" i="3"/>
  <c r="AG374" i="3" s="1"/>
  <c r="AP374" i="3" s="1"/>
  <c r="AD252" i="3"/>
  <c r="AG252" i="3" s="1"/>
  <c r="AP252" i="3" s="1"/>
  <c r="AC316" i="3"/>
  <c r="AF316" i="3" s="1"/>
  <c r="AO316" i="3" s="1"/>
  <c r="AC341" i="3"/>
  <c r="AF341" i="3" s="1"/>
  <c r="AO341" i="3" s="1"/>
  <c r="Z252" i="3"/>
  <c r="Z341" i="3"/>
  <c r="Z200" i="3"/>
  <c r="AC374" i="3"/>
  <c r="AF374" i="3" s="1"/>
  <c r="AO374" i="3" s="1"/>
  <c r="AC252" i="3"/>
  <c r="AF252" i="3" s="1"/>
  <c r="AO252" i="3" s="1"/>
  <c r="AA452" i="3"/>
  <c r="Z374" i="3"/>
  <c r="AD409" i="3"/>
  <c r="AG409" i="3" s="1"/>
  <c r="AP409" i="3" s="1"/>
  <c r="AA310" i="3"/>
  <c r="AC502" i="3"/>
  <c r="AF502" i="3" s="1"/>
  <c r="AO502" i="3" s="1"/>
  <c r="Z409" i="3"/>
  <c r="AC486" i="3"/>
  <c r="AF486" i="3" s="1"/>
  <c r="AO486" i="3" s="1"/>
  <c r="AC335" i="3"/>
  <c r="AF335" i="3" s="1"/>
  <c r="AO335" i="3" s="1"/>
  <c r="AA517" i="3"/>
  <c r="AA468" i="3"/>
  <c r="Z486" i="3"/>
  <c r="AD412" i="3"/>
  <c r="AG412" i="3" s="1"/>
  <c r="AP412" i="3" s="1"/>
  <c r="AA412" i="3"/>
  <c r="AA486" i="3"/>
  <c r="AC468" i="3"/>
  <c r="AF468" i="3" s="1"/>
  <c r="AO468" i="3" s="1"/>
  <c r="AD502" i="3"/>
  <c r="AG502" i="3" s="1"/>
  <c r="AP502" i="3" s="1"/>
  <c r="AC452" i="3"/>
  <c r="AF452" i="3" s="1"/>
  <c r="AO452" i="3" s="1"/>
  <c r="X405" i="3"/>
  <c r="Z405" i="3" s="1"/>
  <c r="X427" i="3"/>
  <c r="AC427" i="3" s="1"/>
  <c r="AF427" i="3" s="1"/>
  <c r="AO427" i="3" s="1"/>
  <c r="X204" i="3"/>
  <c r="AA204" i="3" s="1"/>
  <c r="X531" i="3"/>
  <c r="AD531" i="3" s="1"/>
  <c r="AG531" i="3" s="1"/>
  <c r="AP531" i="3" s="1"/>
  <c r="X368" i="3"/>
  <c r="Z368" i="3" s="1"/>
  <c r="X199" i="3"/>
  <c r="AD199" i="3" s="1"/>
  <c r="AG199" i="3" s="1"/>
  <c r="AP199" i="3" s="1"/>
  <c r="X265" i="3"/>
  <c r="AD265" i="3" s="1"/>
  <c r="AG265" i="3" s="1"/>
  <c r="AP265" i="3" s="1"/>
  <c r="X227" i="3"/>
  <c r="AD227" i="3" s="1"/>
  <c r="AG227" i="3" s="1"/>
  <c r="AP227" i="3" s="1"/>
  <c r="X334" i="3"/>
  <c r="AA334" i="3" s="1"/>
  <c r="X230" i="3"/>
  <c r="AD230" i="3" s="1"/>
  <c r="AG230" i="3" s="1"/>
  <c r="AP230" i="3" s="1"/>
  <c r="X448" i="3"/>
  <c r="Z448" i="3" s="1"/>
  <c r="X387" i="3"/>
  <c r="Z387" i="3" s="1"/>
  <c r="X520" i="3"/>
  <c r="Z520" i="3" s="1"/>
  <c r="X519" i="3"/>
  <c r="AD519" i="3" s="1"/>
  <c r="AG519" i="3" s="1"/>
  <c r="AP519" i="3" s="1"/>
  <c r="X240" i="3"/>
  <c r="AA240" i="3" s="1"/>
  <c r="X431" i="3"/>
  <c r="Z431" i="3" s="1"/>
  <c r="X359" i="3"/>
  <c r="AD359" i="3" s="1"/>
  <c r="AG359" i="3" s="1"/>
  <c r="AP359" i="3" s="1"/>
  <c r="X343" i="3"/>
  <c r="AD343" i="3" s="1"/>
  <c r="AG343" i="3" s="1"/>
  <c r="AP343" i="3" s="1"/>
  <c r="X258" i="3"/>
  <c r="AA258" i="3" s="1"/>
  <c r="X424" i="3"/>
  <c r="Z424" i="3" s="1"/>
  <c r="X478" i="3"/>
  <c r="AA478" i="3" s="1"/>
  <c r="X507" i="3"/>
  <c r="AA507" i="3" s="1"/>
  <c r="X396" i="3"/>
  <c r="AC396" i="3" s="1"/>
  <c r="AF396" i="3" s="1"/>
  <c r="AO396" i="3" s="1"/>
  <c r="X276" i="3"/>
  <c r="Z276" i="3" s="1"/>
  <c r="X455" i="3"/>
  <c r="AC455" i="3" s="1"/>
  <c r="AF455" i="3" s="1"/>
  <c r="AO455" i="3" s="1"/>
  <c r="X403" i="3"/>
  <c r="AA403" i="3" s="1"/>
  <c r="X232" i="3"/>
  <c r="Z232" i="3" s="1"/>
  <c r="X306" i="3"/>
  <c r="Z306" i="3" s="1"/>
  <c r="X533" i="3"/>
  <c r="AA533" i="3" s="1"/>
  <c r="X543" i="3"/>
  <c r="AD543" i="3" s="1"/>
  <c r="AG543" i="3" s="1"/>
  <c r="AP543" i="3" s="1"/>
  <c r="X404" i="3"/>
  <c r="AC404" i="3" s="1"/>
  <c r="AF404" i="3" s="1"/>
  <c r="AO404" i="3" s="1"/>
  <c r="X423" i="3"/>
  <c r="AA423" i="3" s="1"/>
  <c r="X371" i="3"/>
  <c r="Z371" i="3" s="1"/>
  <c r="X311" i="3"/>
  <c r="AD311" i="3" s="1"/>
  <c r="AG311" i="3" s="1"/>
  <c r="AP311" i="3" s="1"/>
  <c r="X446" i="3"/>
  <c r="AA446" i="3" s="1"/>
  <c r="X453" i="3"/>
  <c r="Z453" i="3" s="1"/>
  <c r="X460" i="3"/>
  <c r="Z460" i="3" s="1"/>
  <c r="X459" i="3"/>
  <c r="AD459" i="3" s="1"/>
  <c r="AG459" i="3" s="1"/>
  <c r="AP459" i="3" s="1"/>
  <c r="X480" i="3"/>
  <c r="AD480" i="3" s="1"/>
  <c r="AG480" i="3" s="1"/>
  <c r="AP480" i="3" s="1"/>
  <c r="X214" i="3"/>
  <c r="AD214" i="3" s="1"/>
  <c r="AG214" i="3" s="1"/>
  <c r="AP214" i="3" s="1"/>
  <c r="X296" i="3"/>
  <c r="AD296" i="3" s="1"/>
  <c r="AG296" i="3" s="1"/>
  <c r="AP296" i="3" s="1"/>
  <c r="X490" i="3"/>
  <c r="AC490" i="3" s="1"/>
  <c r="AF490" i="3" s="1"/>
  <c r="AO490" i="3" s="1"/>
  <c r="X391" i="3"/>
  <c r="AD391" i="3" s="1"/>
  <c r="AG391" i="3" s="1"/>
  <c r="AP391" i="3" s="1"/>
  <c r="X264" i="3"/>
  <c r="Z264" i="3" s="1"/>
  <c r="X233" i="3"/>
  <c r="Z233" i="3" s="1"/>
  <c r="X501" i="3"/>
  <c r="AA501" i="3" s="1"/>
  <c r="X428" i="3"/>
  <c r="AC428" i="3" s="1"/>
  <c r="AF428" i="3" s="1"/>
  <c r="AO428" i="3" s="1"/>
  <c r="X303" i="3"/>
  <c r="AD303" i="3" s="1"/>
  <c r="AG303" i="3" s="1"/>
  <c r="AP303" i="3" s="1"/>
  <c r="X410" i="3"/>
  <c r="AC410" i="3" s="1"/>
  <c r="AF410" i="3" s="1"/>
  <c r="AO410" i="3" s="1"/>
  <c r="X476" i="3"/>
  <c r="AD476" i="3" s="1"/>
  <c r="AG476" i="3" s="1"/>
  <c r="AP476" i="3" s="1"/>
  <c r="X279" i="3"/>
  <c r="AD279" i="3" s="1"/>
  <c r="AG279" i="3" s="1"/>
  <c r="AP279" i="3" s="1"/>
  <c r="X194" i="3"/>
  <c r="AD194" i="3" s="1"/>
  <c r="AG194" i="3" s="1"/>
  <c r="AP194" i="3" s="1"/>
  <c r="X307" i="3"/>
  <c r="Z307" i="3" s="1"/>
  <c r="X414" i="3"/>
  <c r="AA414" i="3" s="1"/>
  <c r="X475" i="3"/>
  <c r="AC475" i="3" s="1"/>
  <c r="AF475" i="3" s="1"/>
  <c r="AO475" i="3" s="1"/>
  <c r="X451" i="3"/>
  <c r="AD451" i="3" s="1"/>
  <c r="AG451" i="3" s="1"/>
  <c r="AP451" i="3" s="1"/>
  <c r="X392" i="3"/>
  <c r="AC392" i="3" s="1"/>
  <c r="AF392" i="3" s="1"/>
  <c r="AO392" i="3" s="1"/>
  <c r="X364" i="3"/>
  <c r="AA364" i="3" s="1"/>
  <c r="X275" i="3"/>
  <c r="AA275" i="3" s="1"/>
  <c r="X352" i="3"/>
  <c r="Z352" i="3" s="1"/>
  <c r="X463" i="3"/>
  <c r="AA463" i="3" s="1"/>
  <c r="X426" i="3"/>
  <c r="Z426" i="3" s="1"/>
  <c r="X274" i="3"/>
  <c r="AA274" i="3" s="1"/>
  <c r="X323" i="3"/>
  <c r="Z323" i="3" s="1"/>
  <c r="X430" i="3"/>
  <c r="Z430" i="3" s="1"/>
  <c r="X483" i="3"/>
  <c r="Z483" i="3" s="1"/>
  <c r="X268" i="3"/>
  <c r="X281" i="3"/>
  <c r="Z281" i="3" s="1"/>
  <c r="X243" i="3"/>
  <c r="AC243" i="3" s="1"/>
  <c r="AF243" i="3" s="1"/>
  <c r="AO243" i="3" s="1"/>
  <c r="X350" i="3"/>
  <c r="Z350" i="3" s="1"/>
  <c r="X545" i="3"/>
  <c r="Z545" i="3" s="1"/>
  <c r="X246" i="3"/>
  <c r="Z246" i="3" s="1"/>
  <c r="X532" i="3"/>
  <c r="AD532" i="3" s="1"/>
  <c r="AG532" i="3" s="1"/>
  <c r="AP532" i="3" s="1"/>
  <c r="X244" i="3"/>
  <c r="AD244" i="3" s="1"/>
  <c r="AG244" i="3" s="1"/>
  <c r="AP244" i="3" s="1"/>
  <c r="X394" i="3"/>
  <c r="AC394" i="3" s="1"/>
  <c r="AF394" i="3" s="1"/>
  <c r="AO394" i="3" s="1"/>
  <c r="X444" i="3"/>
  <c r="Z444" i="3" s="1"/>
  <c r="X263" i="3"/>
  <c r="Z263" i="3" s="1"/>
  <c r="X442" i="3"/>
  <c r="Z442" i="3" s="1"/>
  <c r="X380" i="3"/>
  <c r="AD380" i="3" s="1"/>
  <c r="AG380" i="3" s="1"/>
  <c r="AP380" i="3" s="1"/>
  <c r="X328" i="3"/>
  <c r="AA328" i="3" s="1"/>
  <c r="X488" i="3"/>
  <c r="AC488" i="3" s="1"/>
  <c r="AF488" i="3" s="1"/>
  <c r="AO488" i="3" s="1"/>
  <c r="X211" i="3"/>
  <c r="X492" i="3"/>
  <c r="Z492" i="3" s="1"/>
  <c r="X491" i="3"/>
  <c r="AC491" i="3" s="1"/>
  <c r="AF491" i="3" s="1"/>
  <c r="AO491" i="3" s="1"/>
  <c r="X527" i="3"/>
  <c r="Z527" i="3" s="1"/>
  <c r="X362" i="3"/>
  <c r="Z362" i="3" s="1"/>
  <c r="X332" i="3"/>
  <c r="Z332" i="3" s="1"/>
  <c r="X295" i="3"/>
  <c r="AD295" i="3" s="1"/>
  <c r="AG295" i="3" s="1"/>
  <c r="AP295" i="3" s="1"/>
  <c r="X259" i="3"/>
  <c r="AD259" i="3" s="1"/>
  <c r="AG259" i="3" s="1"/>
  <c r="AP259" i="3" s="1"/>
  <c r="X355" i="3"/>
  <c r="Z355" i="3" s="1"/>
  <c r="X340" i="3"/>
  <c r="Z340" i="3" s="1"/>
  <c r="X487" i="3"/>
  <c r="AA487" i="3" s="1"/>
  <c r="X248" i="3"/>
  <c r="Z248" i="3" s="1"/>
  <c r="X322" i="3"/>
  <c r="AA322" i="3" s="1"/>
  <c r="X485" i="3"/>
  <c r="AC485" i="3" s="1"/>
  <c r="AF485" i="3" s="1"/>
  <c r="AO485" i="3" s="1"/>
  <c r="AC528" i="3"/>
  <c r="AF528" i="3" s="1"/>
  <c r="AO528" i="3" s="1"/>
  <c r="Z494" i="3"/>
  <c r="AD494" i="3"/>
  <c r="AG494" i="3" s="1"/>
  <c r="AP494" i="3" s="1"/>
  <c r="AC347" i="3"/>
  <c r="AF347" i="3" s="1"/>
  <c r="AO347" i="3" s="1"/>
  <c r="AA347" i="3"/>
  <c r="AD262" i="3"/>
  <c r="AG262" i="3" s="1"/>
  <c r="AP262" i="3" s="1"/>
  <c r="AA262" i="3"/>
  <c r="AD406" i="3"/>
  <c r="AG406" i="3" s="1"/>
  <c r="AP406" i="3" s="1"/>
  <c r="AA406" i="3"/>
  <c r="Z335" i="3"/>
  <c r="AA335" i="3"/>
  <c r="AA210" i="3"/>
  <c r="Z210" i="3"/>
  <c r="AA415" i="3"/>
  <c r="AC415" i="3"/>
  <c r="AF415" i="3" s="1"/>
  <c r="AO415" i="3" s="1"/>
  <c r="AD398" i="3"/>
  <c r="AG398" i="3" s="1"/>
  <c r="AP398" i="3" s="1"/>
  <c r="AA398" i="3"/>
  <c r="AA339" i="3"/>
  <c r="AD339" i="3"/>
  <c r="AG339" i="3" s="1"/>
  <c r="AP339" i="3" s="1"/>
  <c r="AC339" i="3"/>
  <c r="AF339" i="3" s="1"/>
  <c r="AO339" i="3" s="1"/>
  <c r="AA231" i="3"/>
  <c r="AD231" i="3"/>
  <c r="AG231" i="3" s="1"/>
  <c r="AP231" i="3" s="1"/>
  <c r="AC474" i="3"/>
  <c r="AF474" i="3" s="1"/>
  <c r="AO474" i="3" s="1"/>
  <c r="Z474" i="3"/>
  <c r="AD421" i="3"/>
  <c r="AG421" i="3" s="1"/>
  <c r="AP421" i="3" s="1"/>
  <c r="Z421" i="3"/>
  <c r="AC421" i="3"/>
  <c r="AF421" i="3" s="1"/>
  <c r="AO421" i="3" s="1"/>
  <c r="Z415" i="3"/>
  <c r="AC231" i="3"/>
  <c r="AF231" i="3" s="1"/>
  <c r="AO231" i="3" s="1"/>
  <c r="AA421" i="3"/>
  <c r="Z188" i="3"/>
  <c r="AD188" i="3"/>
  <c r="AG188" i="3" s="1"/>
  <c r="AP188" i="3" s="1"/>
  <c r="AC458" i="3"/>
  <c r="AF458" i="3" s="1"/>
  <c r="AO458" i="3" s="1"/>
  <c r="Z458" i="3"/>
  <c r="Z308" i="3"/>
  <c r="AA308" i="3"/>
  <c r="AD327" i="3"/>
  <c r="AG327" i="3" s="1"/>
  <c r="AP327" i="3" s="1"/>
  <c r="Z327" i="3"/>
  <c r="Z526" i="3"/>
  <c r="AD526" i="3"/>
  <c r="AG526" i="3" s="1"/>
  <c r="AP526" i="3" s="1"/>
  <c r="AC360" i="3"/>
  <c r="AF360" i="3" s="1"/>
  <c r="AO360" i="3" s="1"/>
  <c r="Z360" i="3"/>
  <c r="AA247" i="3"/>
  <c r="AC247" i="3"/>
  <c r="AF247" i="3" s="1"/>
  <c r="AO247" i="3" s="1"/>
  <c r="AD326" i="3"/>
  <c r="AG326" i="3" s="1"/>
  <c r="AP326" i="3" s="1"/>
  <c r="AA326" i="3"/>
  <c r="AC200" i="3"/>
  <c r="AF200" i="3" s="1"/>
  <c r="AO200" i="3" s="1"/>
  <c r="AA200" i="3"/>
  <c r="AD415" i="3"/>
  <c r="AG415" i="3" s="1"/>
  <c r="AP415" i="3" s="1"/>
  <c r="Z339" i="3"/>
  <c r="AD310" i="3"/>
  <c r="AG310" i="3" s="1"/>
  <c r="AP310" i="3" s="1"/>
  <c r="AC310" i="3"/>
  <c r="AF310" i="3" s="1"/>
  <c r="AO310" i="3" s="1"/>
  <c r="Z330" i="3"/>
  <c r="AC330" i="3"/>
  <c r="AF330" i="3" s="1"/>
  <c r="AO330" i="3" s="1"/>
  <c r="AA329" i="3"/>
  <c r="Z329" i="3"/>
  <c r="Z469" i="3"/>
  <c r="AA469" i="3"/>
  <c r="AD517" i="3"/>
  <c r="AG517" i="3" s="1"/>
  <c r="AP517" i="3" s="1"/>
  <c r="Z517" i="3"/>
  <c r="AD278" i="3"/>
  <c r="AG278" i="3" s="1"/>
  <c r="AP278" i="3" s="1"/>
  <c r="AA278" i="3"/>
  <c r="AA511" i="3"/>
  <c r="Z511" i="3"/>
  <c r="AD511" i="3"/>
  <c r="AG511" i="3" s="1"/>
  <c r="AP511" i="3" s="1"/>
  <c r="AD432" i="3"/>
  <c r="AG432" i="3" s="1"/>
  <c r="AP432" i="3" s="1"/>
  <c r="AC432" i="3"/>
  <c r="AF432" i="3" s="1"/>
  <c r="AO432" i="3" s="1"/>
  <c r="AC297" i="3"/>
  <c r="AF297" i="3" s="1"/>
  <c r="AO297" i="3" s="1"/>
  <c r="AA297" i="3"/>
  <c r="AD366" i="3"/>
  <c r="AG366" i="3" s="1"/>
  <c r="AP366" i="3" s="1"/>
  <c r="Z366" i="3"/>
  <c r="AA342" i="3"/>
  <c r="AD342" i="3"/>
  <c r="AG342" i="3" s="1"/>
  <c r="AP342" i="3" s="1"/>
  <c r="Z342" i="3"/>
  <c r="AC342" i="3"/>
  <c r="AF342" i="3" s="1"/>
  <c r="AO342" i="3" s="1"/>
  <c r="Z506" i="3"/>
  <c r="AC506" i="3"/>
  <c r="AF506" i="3" s="1"/>
  <c r="AO506" i="3" s="1"/>
  <c r="AA506" i="3"/>
  <c r="AD506" i="3"/>
  <c r="AG506" i="3" s="1"/>
  <c r="AP506" i="3" s="1"/>
  <c r="AD226" i="3"/>
  <c r="AG226" i="3" s="1"/>
  <c r="AP226" i="3" s="1"/>
  <c r="Z226" i="3"/>
  <c r="AC226" i="3"/>
  <c r="AF226" i="3" s="1"/>
  <c r="AO226" i="3" s="1"/>
  <c r="AA226" i="3"/>
  <c r="AD312" i="3"/>
  <c r="AG312" i="3" s="1"/>
  <c r="AP312" i="3" s="1"/>
  <c r="AA312" i="3"/>
  <c r="AC312" i="3"/>
  <c r="AF312" i="3" s="1"/>
  <c r="AO312" i="3" s="1"/>
  <c r="Z312" i="3"/>
  <c r="AA440" i="3"/>
  <c r="Z440" i="3"/>
  <c r="AC440" i="3"/>
  <c r="AF440" i="3" s="1"/>
  <c r="AO440" i="3" s="1"/>
  <c r="AD440" i="3"/>
  <c r="AG440" i="3" s="1"/>
  <c r="AP440" i="3" s="1"/>
  <c r="AD464" i="3"/>
  <c r="AG464" i="3" s="1"/>
  <c r="AP464" i="3" s="1"/>
  <c r="AA464" i="3"/>
  <c r="Z464" i="3"/>
  <c r="AC464" i="3"/>
  <c r="AF464" i="3" s="1"/>
  <c r="AO464" i="3" s="1"/>
  <c r="AA510" i="3"/>
  <c r="AC510" i="3"/>
  <c r="AF510" i="3" s="1"/>
  <c r="AO510" i="3" s="1"/>
  <c r="Z510" i="3"/>
  <c r="AD510" i="3"/>
  <c r="AG510" i="3" s="1"/>
  <c r="AP510" i="3" s="1"/>
  <c r="AC539" i="3"/>
  <c r="AF539" i="3" s="1"/>
  <c r="AO539" i="3" s="1"/>
  <c r="AA539" i="3"/>
  <c r="AD539" i="3"/>
  <c r="AG539" i="3" s="1"/>
  <c r="AP539" i="3" s="1"/>
  <c r="Z539" i="3"/>
  <c r="AD395" i="3"/>
  <c r="AG395" i="3" s="1"/>
  <c r="AP395" i="3" s="1"/>
  <c r="AA395" i="3"/>
  <c r="AC395" i="3"/>
  <c r="AF395" i="3" s="1"/>
  <c r="AO395" i="3" s="1"/>
  <c r="Z395" i="3"/>
  <c r="AC495" i="3"/>
  <c r="AF495" i="3" s="1"/>
  <c r="AO495" i="3" s="1"/>
  <c r="Z495" i="3"/>
  <c r="AD495" i="3"/>
  <c r="AG495" i="3" s="1"/>
  <c r="AP495" i="3" s="1"/>
  <c r="AA495" i="3"/>
  <c r="AA378" i="3"/>
  <c r="AC378" i="3"/>
  <c r="AF378" i="3" s="1"/>
  <c r="AO378" i="3" s="1"/>
  <c r="Z378" i="3"/>
  <c r="AD378" i="3"/>
  <c r="AG378" i="3" s="1"/>
  <c r="AP378" i="3" s="1"/>
  <c r="AD249" i="3"/>
  <c r="AG249" i="3" s="1"/>
  <c r="AP249" i="3" s="1"/>
  <c r="AC249" i="3"/>
  <c r="AF249" i="3" s="1"/>
  <c r="AO249" i="3" s="1"/>
  <c r="AA249" i="3"/>
  <c r="Z249" i="3"/>
  <c r="AC294" i="3"/>
  <c r="AF294" i="3" s="1"/>
  <c r="AO294" i="3" s="1"/>
  <c r="AA294" i="3"/>
  <c r="AD294" i="3"/>
  <c r="AG294" i="3" s="1"/>
  <c r="AP294" i="3" s="1"/>
  <c r="Z294" i="3"/>
  <c r="AC499" i="3"/>
  <c r="AF499" i="3" s="1"/>
  <c r="AO499" i="3" s="1"/>
  <c r="Z499" i="3"/>
  <c r="AA499" i="3"/>
  <c r="AD499" i="3"/>
  <c r="AG499" i="3" s="1"/>
  <c r="AP499" i="3" s="1"/>
  <c r="AD216" i="3"/>
  <c r="AG216" i="3" s="1"/>
  <c r="AP216" i="3" s="1"/>
  <c r="Z216" i="3"/>
  <c r="AC216" i="3"/>
  <c r="AF216" i="3" s="1"/>
  <c r="AO216" i="3" s="1"/>
  <c r="AA216" i="3"/>
  <c r="AA382" i="3"/>
  <c r="AD382" i="3"/>
  <c r="AG382" i="3" s="1"/>
  <c r="AP382" i="3" s="1"/>
  <c r="Z382" i="3"/>
  <c r="AC382" i="3"/>
  <c r="AF382" i="3" s="1"/>
  <c r="AO382" i="3" s="1"/>
  <c r="AC542" i="3"/>
  <c r="AF542" i="3" s="1"/>
  <c r="AO542" i="3" s="1"/>
  <c r="AA542" i="3"/>
  <c r="AC308" i="3"/>
  <c r="AF308" i="3" s="1"/>
  <c r="AO308" i="3" s="1"/>
  <c r="AD210" i="3"/>
  <c r="AG210" i="3" s="1"/>
  <c r="AP210" i="3" s="1"/>
  <c r="AD247" i="3"/>
  <c r="AG247" i="3" s="1"/>
  <c r="AP247" i="3" s="1"/>
  <c r="AD347" i="3"/>
  <c r="AG347" i="3" s="1"/>
  <c r="AP347" i="3" s="1"/>
  <c r="Z347" i="3"/>
  <c r="AD330" i="3"/>
  <c r="AG330" i="3" s="1"/>
  <c r="AP330" i="3" s="1"/>
  <c r="AA330" i="3"/>
  <c r="AA199" i="3"/>
  <c r="AD201" i="3"/>
  <c r="AG201" i="3" s="1"/>
  <c r="AP201" i="3" s="1"/>
  <c r="AC201" i="3"/>
  <c r="AF201" i="3" s="1"/>
  <c r="AO201" i="3" s="1"/>
  <c r="AD360" i="3"/>
  <c r="AG360" i="3" s="1"/>
  <c r="AP360" i="3" s="1"/>
  <c r="AA360" i="3"/>
  <c r="AD290" i="3"/>
  <c r="AG290" i="3" s="1"/>
  <c r="AP290" i="3" s="1"/>
  <c r="Z290" i="3"/>
  <c r="AC494" i="3"/>
  <c r="AF494" i="3" s="1"/>
  <c r="AO494" i="3" s="1"/>
  <c r="AA494" i="3"/>
  <c r="AD474" i="3"/>
  <c r="AG474" i="3" s="1"/>
  <c r="AP474" i="3" s="1"/>
  <c r="AA474" i="3"/>
  <c r="AD242" i="3"/>
  <c r="AG242" i="3" s="1"/>
  <c r="AP242" i="3" s="1"/>
  <c r="AA242" i="3"/>
  <c r="AC291" i="3"/>
  <c r="AF291" i="3" s="1"/>
  <c r="AO291" i="3" s="1"/>
  <c r="AA291" i="3"/>
  <c r="AC462" i="3"/>
  <c r="AF462" i="3" s="1"/>
  <c r="AO462" i="3" s="1"/>
  <c r="Z462" i="3"/>
  <c r="AC419" i="3"/>
  <c r="AF419" i="3" s="1"/>
  <c r="AO419" i="3" s="1"/>
  <c r="AA419" i="3"/>
  <c r="AC540" i="3"/>
  <c r="AF540" i="3" s="1"/>
  <c r="AO540" i="3" s="1"/>
  <c r="AA540" i="3"/>
  <c r="AD313" i="3"/>
  <c r="AG313" i="3" s="1"/>
  <c r="AP313" i="3" s="1"/>
  <c r="AC313" i="3"/>
  <c r="AF313" i="3" s="1"/>
  <c r="AO313" i="3" s="1"/>
  <c r="AC326" i="3"/>
  <c r="AF326" i="3" s="1"/>
  <c r="AO326" i="3" s="1"/>
  <c r="Z326" i="3"/>
  <c r="AD363" i="3"/>
  <c r="AG363" i="3" s="1"/>
  <c r="AP363" i="3" s="1"/>
  <c r="AA363" i="3"/>
  <c r="AC406" i="3"/>
  <c r="AF406" i="3" s="1"/>
  <c r="AO406" i="3" s="1"/>
  <c r="Z406" i="3"/>
  <c r="AD408" i="3"/>
  <c r="AG408" i="3" s="1"/>
  <c r="AP408" i="3" s="1"/>
  <c r="Z408" i="3"/>
  <c r="AC357" i="3"/>
  <c r="AF357" i="3" s="1"/>
  <c r="AO357" i="3" s="1"/>
  <c r="AD357" i="3"/>
  <c r="AG357" i="3" s="1"/>
  <c r="AP357" i="3" s="1"/>
  <c r="AD217" i="3"/>
  <c r="AG217" i="3" s="1"/>
  <c r="AP217" i="3" s="1"/>
  <c r="AC217" i="3"/>
  <c r="AF217" i="3" s="1"/>
  <c r="AO217" i="3" s="1"/>
  <c r="AD308" i="3"/>
  <c r="AG308" i="3" s="1"/>
  <c r="AP308" i="3" s="1"/>
  <c r="AC210" i="3"/>
  <c r="AF210" i="3" s="1"/>
  <c r="AO210" i="3" s="1"/>
  <c r="AA313" i="3"/>
  <c r="AA408" i="3"/>
  <c r="Z540" i="3"/>
  <c r="AA217" i="3"/>
  <c r="Z242" i="3"/>
  <c r="Z291" i="3"/>
  <c r="Z542" i="3"/>
  <c r="AA357" i="3"/>
  <c r="Z363" i="3"/>
  <c r="Z419" i="3"/>
  <c r="AA462" i="3"/>
  <c r="AD458" i="3"/>
  <c r="AG458" i="3" s="1"/>
  <c r="AP458" i="3" s="1"/>
  <c r="AA458" i="3"/>
  <c r="AD528" i="3"/>
  <c r="AG528" i="3" s="1"/>
  <c r="AP528" i="3" s="1"/>
  <c r="Z528" i="3"/>
  <c r="AC327" i="3"/>
  <c r="AF327" i="3" s="1"/>
  <c r="AO327" i="3" s="1"/>
  <c r="AA327" i="3"/>
  <c r="AD329" i="3"/>
  <c r="AG329" i="3" s="1"/>
  <c r="AP329" i="3" s="1"/>
  <c r="AC329" i="3"/>
  <c r="AF329" i="3" s="1"/>
  <c r="AO329" i="3" s="1"/>
  <c r="AC398" i="3"/>
  <c r="AF398" i="3" s="1"/>
  <c r="AO398" i="3" s="1"/>
  <c r="Z398" i="3"/>
  <c r="AC469" i="3"/>
  <c r="AF469" i="3" s="1"/>
  <c r="AO469" i="3" s="1"/>
  <c r="AD469" i="3"/>
  <c r="AG469" i="3" s="1"/>
  <c r="AP469" i="3" s="1"/>
  <c r="AC262" i="3"/>
  <c r="AF262" i="3" s="1"/>
  <c r="AO262" i="3" s="1"/>
  <c r="Z262" i="3"/>
  <c r="Z316" i="3"/>
  <c r="AA316" i="3"/>
  <c r="AD491" i="3"/>
  <c r="AG491" i="3" s="1"/>
  <c r="AP491" i="3" s="1"/>
  <c r="AC366" i="3"/>
  <c r="AF366" i="3" s="1"/>
  <c r="AO366" i="3" s="1"/>
  <c r="AA366" i="3"/>
  <c r="AA188" i="3"/>
  <c r="AC188" i="3"/>
  <c r="AF188" i="3" s="1"/>
  <c r="AO188" i="3" s="1"/>
  <c r="Z247" i="3"/>
  <c r="Z313" i="3"/>
  <c r="AC408" i="3"/>
  <c r="AF408" i="3" s="1"/>
  <c r="AO408" i="3" s="1"/>
  <c r="AD540" i="3"/>
  <c r="AG540" i="3" s="1"/>
  <c r="AP540" i="3" s="1"/>
  <c r="Z217" i="3"/>
  <c r="AC242" i="3"/>
  <c r="AF242" i="3" s="1"/>
  <c r="AO242" i="3" s="1"/>
  <c r="AD291" i="3"/>
  <c r="AG291" i="3" s="1"/>
  <c r="AP291" i="3" s="1"/>
  <c r="AD542" i="3"/>
  <c r="AG542" i="3" s="1"/>
  <c r="AP542" i="3" s="1"/>
  <c r="Z357" i="3"/>
  <c r="AC363" i="3"/>
  <c r="AF363" i="3" s="1"/>
  <c r="AO363" i="3" s="1"/>
  <c r="AD419" i="3"/>
  <c r="AG419" i="3" s="1"/>
  <c r="AP419" i="3" s="1"/>
  <c r="AD462" i="3"/>
  <c r="AG462" i="3" s="1"/>
  <c r="AP462" i="3" s="1"/>
  <c r="Z507" i="3"/>
  <c r="AC526" i="3"/>
  <c r="AF526" i="3" s="1"/>
  <c r="AO526" i="3" s="1"/>
  <c r="AA526" i="3"/>
  <c r="AC198" i="3"/>
  <c r="AF198" i="3" s="1"/>
  <c r="AO198" i="3" s="1"/>
  <c r="Z198" i="3"/>
  <c r="AC278" i="3"/>
  <c r="AF278" i="3" s="1"/>
  <c r="AO278" i="3" s="1"/>
  <c r="Z278" i="3"/>
  <c r="AC195" i="3"/>
  <c r="AF195" i="3" s="1"/>
  <c r="AO195" i="3" s="1"/>
  <c r="AA195" i="3"/>
  <c r="AC437" i="3"/>
  <c r="AF437" i="3" s="1"/>
  <c r="AO437" i="3" s="1"/>
  <c r="AD437" i="3"/>
  <c r="AG437" i="3" s="1"/>
  <c r="AP437" i="3" s="1"/>
  <c r="AC500" i="3"/>
  <c r="AF500" i="3" s="1"/>
  <c r="AO500" i="3" s="1"/>
  <c r="Z500" i="3"/>
  <c r="AD346" i="3"/>
  <c r="AG346" i="3" s="1"/>
  <c r="AP346" i="3" s="1"/>
  <c r="AA346" i="3"/>
  <c r="AC215" i="3"/>
  <c r="AF215" i="3" s="1"/>
  <c r="AO215" i="3" s="1"/>
  <c r="Z215" i="3"/>
  <c r="AA485" i="3" l="1"/>
  <c r="AA444" i="3"/>
  <c r="AA194" i="3"/>
  <c r="AA323" i="3"/>
  <c r="AC431" i="3"/>
  <c r="AF431" i="3" s="1"/>
  <c r="AO431" i="3" s="1"/>
  <c r="Z427" i="3"/>
  <c r="Z194" i="3"/>
  <c r="Z303" i="3"/>
  <c r="AA427" i="3"/>
  <c r="AC279" i="3"/>
  <c r="AF279" i="3" s="1"/>
  <c r="AO279" i="3" s="1"/>
  <c r="Z204" i="3"/>
  <c r="AD446" i="3"/>
  <c r="AG446" i="3" s="1"/>
  <c r="AP446" i="3" s="1"/>
  <c r="Z446" i="3"/>
  <c r="AD275" i="3"/>
  <c r="AG275" i="3" s="1"/>
  <c r="AP275" i="3" s="1"/>
  <c r="AC492" i="3"/>
  <c r="AF492" i="3" s="1"/>
  <c r="AO492" i="3" s="1"/>
  <c r="Z485" i="3"/>
  <c r="Z404" i="3"/>
  <c r="AC332" i="3"/>
  <c r="AF332" i="3" s="1"/>
  <c r="AO332" i="3" s="1"/>
  <c r="AC380" i="3"/>
  <c r="AF380" i="3" s="1"/>
  <c r="AO380" i="3" s="1"/>
  <c r="Z279" i="3"/>
  <c r="AA340" i="3"/>
  <c r="Z258" i="3"/>
  <c r="AA232" i="3"/>
  <c r="AC275" i="3"/>
  <c r="AF275" i="3" s="1"/>
  <c r="AO275" i="3" s="1"/>
  <c r="AA394" i="3"/>
  <c r="AC391" i="3"/>
  <c r="AF391" i="3" s="1"/>
  <c r="AO391" i="3" s="1"/>
  <c r="AD394" i="3"/>
  <c r="AG394" i="3" s="1"/>
  <c r="AP394" i="3" s="1"/>
  <c r="AD340" i="3"/>
  <c r="AG340" i="3" s="1"/>
  <c r="AP340" i="3" s="1"/>
  <c r="AC446" i="3"/>
  <c r="AF446" i="3" s="1"/>
  <c r="AO446" i="3" s="1"/>
  <c r="AA332" i="3"/>
  <c r="AD545" i="3"/>
  <c r="AG545" i="3" s="1"/>
  <c r="AP545" i="3" s="1"/>
  <c r="AC340" i="3"/>
  <c r="AF340" i="3" s="1"/>
  <c r="AO340" i="3" s="1"/>
  <c r="AA492" i="3"/>
  <c r="Z380" i="3"/>
  <c r="AC258" i="3"/>
  <c r="AF258" i="3" s="1"/>
  <c r="AO258" i="3" s="1"/>
  <c r="Z531" i="3"/>
  <c r="AC352" i="3"/>
  <c r="AF352" i="3" s="1"/>
  <c r="AO352" i="3" s="1"/>
  <c r="AA276" i="3"/>
  <c r="AA227" i="3"/>
  <c r="Z214" i="3"/>
  <c r="AC276" i="3"/>
  <c r="AF276" i="3" s="1"/>
  <c r="AO276" i="3" s="1"/>
  <c r="AC227" i="3"/>
  <c r="AF227" i="3" s="1"/>
  <c r="AO227" i="3" s="1"/>
  <c r="AD431" i="3"/>
  <c r="AG431" i="3" s="1"/>
  <c r="AP431" i="3" s="1"/>
  <c r="AD323" i="3"/>
  <c r="AG323" i="3" s="1"/>
  <c r="AP323" i="3" s="1"/>
  <c r="AA451" i="3"/>
  <c r="AD281" i="3"/>
  <c r="AG281" i="3" s="1"/>
  <c r="AP281" i="3" s="1"/>
  <c r="AA303" i="3"/>
  <c r="AD424" i="3"/>
  <c r="AG424" i="3" s="1"/>
  <c r="AP424" i="3" s="1"/>
  <c r="AA431" i="3"/>
  <c r="AA306" i="3"/>
  <c r="AC545" i="3"/>
  <c r="AF545" i="3" s="1"/>
  <c r="AO545" i="3" s="1"/>
  <c r="AD371" i="3"/>
  <c r="AG371" i="3" s="1"/>
  <c r="AP371" i="3" s="1"/>
  <c r="AA371" i="3"/>
  <c r="AD460" i="3"/>
  <c r="AG460" i="3" s="1"/>
  <c r="AP460" i="3" s="1"/>
  <c r="AA296" i="3"/>
  <c r="AA460" i="3"/>
  <c r="AC460" i="3"/>
  <c r="AF460" i="3" s="1"/>
  <c r="AO460" i="3" s="1"/>
  <c r="AC233" i="3"/>
  <c r="AF233" i="3" s="1"/>
  <c r="AO233" i="3" s="1"/>
  <c r="AC371" i="3"/>
  <c r="AF371" i="3" s="1"/>
  <c r="AO371" i="3" s="1"/>
  <c r="Z392" i="3"/>
  <c r="AA488" i="3"/>
  <c r="AA246" i="3"/>
  <c r="AC507" i="3"/>
  <c r="AF507" i="3" s="1"/>
  <c r="AO507" i="3" s="1"/>
  <c r="AD427" i="3"/>
  <c r="AG427" i="3" s="1"/>
  <c r="AP427" i="3" s="1"/>
  <c r="AC244" i="3"/>
  <c r="AF244" i="3" s="1"/>
  <c r="AO244" i="3" s="1"/>
  <c r="Z311" i="3"/>
  <c r="AC343" i="3"/>
  <c r="AF343" i="3" s="1"/>
  <c r="AO343" i="3" s="1"/>
  <c r="AC199" i="3"/>
  <c r="AF199" i="3" s="1"/>
  <c r="AO199" i="3" s="1"/>
  <c r="AA426" i="3"/>
  <c r="Z403" i="3"/>
  <c r="AA259" i="3"/>
  <c r="AD533" i="3"/>
  <c r="AG533" i="3" s="1"/>
  <c r="AP533" i="3" s="1"/>
  <c r="AA233" i="3"/>
  <c r="Z296" i="3"/>
  <c r="AC533" i="3"/>
  <c r="AF533" i="3" s="1"/>
  <c r="AO533" i="3" s="1"/>
  <c r="AD233" i="3"/>
  <c r="AG233" i="3" s="1"/>
  <c r="AP233" i="3" s="1"/>
  <c r="AC459" i="3"/>
  <c r="AF459" i="3" s="1"/>
  <c r="AO459" i="3" s="1"/>
  <c r="Z227" i="3"/>
  <c r="AD507" i="3"/>
  <c r="AG507" i="3" s="1"/>
  <c r="AP507" i="3" s="1"/>
  <c r="Z199" i="3"/>
  <c r="AA483" i="3"/>
  <c r="AC204" i="3"/>
  <c r="AF204" i="3" s="1"/>
  <c r="AO204" i="3" s="1"/>
  <c r="AD258" i="3"/>
  <c r="AG258" i="3" s="1"/>
  <c r="AP258" i="3" s="1"/>
  <c r="AD232" i="3"/>
  <c r="AG232" i="3" s="1"/>
  <c r="AP232" i="3" s="1"/>
  <c r="AA543" i="3"/>
  <c r="AD396" i="3"/>
  <c r="AG396" i="3" s="1"/>
  <c r="AP396" i="3" s="1"/>
  <c r="Z414" i="3"/>
  <c r="AC232" i="3"/>
  <c r="AF232" i="3" s="1"/>
  <c r="AO232" i="3" s="1"/>
  <c r="AD204" i="3"/>
  <c r="AG204" i="3" s="1"/>
  <c r="AP204" i="3" s="1"/>
  <c r="Z533" i="3"/>
  <c r="Z543" i="3"/>
  <c r="AA490" i="3"/>
  <c r="AC543" i="3"/>
  <c r="AF543" i="3" s="1"/>
  <c r="AO543" i="3" s="1"/>
  <c r="AC240" i="3"/>
  <c r="AF240" i="3" s="1"/>
  <c r="AO240" i="3" s="1"/>
  <c r="AD414" i="3"/>
  <c r="AG414" i="3" s="1"/>
  <c r="AP414" i="3" s="1"/>
  <c r="AC414" i="3"/>
  <c r="AF414" i="3" s="1"/>
  <c r="AO414" i="3" s="1"/>
  <c r="AA442" i="3"/>
  <c r="AA459" i="3"/>
  <c r="Z459" i="3"/>
  <c r="AA368" i="3"/>
  <c r="AA359" i="3"/>
  <c r="AA214" i="3"/>
  <c r="AA264" i="3"/>
  <c r="Z334" i="3"/>
  <c r="AC323" i="3"/>
  <c r="AF323" i="3" s="1"/>
  <c r="AO323" i="3" s="1"/>
  <c r="AC303" i="3"/>
  <c r="AF303" i="3" s="1"/>
  <c r="AO303" i="3" s="1"/>
  <c r="AD246" i="3"/>
  <c r="AG246" i="3" s="1"/>
  <c r="AP246" i="3" s="1"/>
  <c r="AC334" i="3"/>
  <c r="AF334" i="3" s="1"/>
  <c r="AO334" i="3" s="1"/>
  <c r="AC368" i="3"/>
  <c r="AF368" i="3" s="1"/>
  <c r="AO368" i="3" s="1"/>
  <c r="Z487" i="3"/>
  <c r="AC478" i="3"/>
  <c r="AF478" i="3" s="1"/>
  <c r="AO478" i="3" s="1"/>
  <c r="Z491" i="3"/>
  <c r="AA520" i="3"/>
  <c r="AC405" i="3"/>
  <c r="AF405" i="3" s="1"/>
  <c r="AO405" i="3" s="1"/>
  <c r="AA545" i="3"/>
  <c r="AC444" i="3"/>
  <c r="AF444" i="3" s="1"/>
  <c r="AO444" i="3" s="1"/>
  <c r="AD352" i="3"/>
  <c r="AG352" i="3" s="1"/>
  <c r="AP352" i="3" s="1"/>
  <c r="AC451" i="3"/>
  <c r="AF451" i="3" s="1"/>
  <c r="AO451" i="3" s="1"/>
  <c r="AC194" i="3"/>
  <c r="AF194" i="3" s="1"/>
  <c r="AO194" i="3" s="1"/>
  <c r="Z423" i="3"/>
  <c r="AC214" i="3"/>
  <c r="AF214" i="3" s="1"/>
  <c r="AO214" i="3" s="1"/>
  <c r="AC264" i="3"/>
  <c r="AF264" i="3" s="1"/>
  <c r="AO264" i="3" s="1"/>
  <c r="AC281" i="3"/>
  <c r="AF281" i="3" s="1"/>
  <c r="AO281" i="3" s="1"/>
  <c r="AC487" i="3"/>
  <c r="AF487" i="3" s="1"/>
  <c r="AO487" i="3" s="1"/>
  <c r="AA352" i="3"/>
  <c r="AA491" i="3"/>
  <c r="AD264" i="3"/>
  <c r="AG264" i="3" s="1"/>
  <c r="AP264" i="3" s="1"/>
  <c r="Z359" i="3"/>
  <c r="AC246" i="3"/>
  <c r="AF246" i="3" s="1"/>
  <c r="AO246" i="3" s="1"/>
  <c r="AA453" i="3"/>
  <c r="AD392" i="3"/>
  <c r="AG392" i="3" s="1"/>
  <c r="AP392" i="3" s="1"/>
  <c r="AD455" i="3"/>
  <c r="AG455" i="3" s="1"/>
  <c r="AP455" i="3" s="1"/>
  <c r="Z391" i="3"/>
  <c r="AD307" i="3"/>
  <c r="AG307" i="3" s="1"/>
  <c r="AP307" i="3" s="1"/>
  <c r="AD478" i="3"/>
  <c r="AG478" i="3" s="1"/>
  <c r="AP478" i="3" s="1"/>
  <c r="AD488" i="3"/>
  <c r="AG488" i="3" s="1"/>
  <c r="AP488" i="3" s="1"/>
  <c r="AA248" i="3"/>
  <c r="AC423" i="3"/>
  <c r="AF423" i="3" s="1"/>
  <c r="AO423" i="3" s="1"/>
  <c r="AD248" i="3"/>
  <c r="AG248" i="3" s="1"/>
  <c r="AP248" i="3" s="1"/>
  <c r="AC307" i="3"/>
  <c r="AF307" i="3" s="1"/>
  <c r="AO307" i="3" s="1"/>
  <c r="AD501" i="3"/>
  <c r="AG501" i="3" s="1"/>
  <c r="AP501" i="3" s="1"/>
  <c r="AA519" i="3"/>
  <c r="AD453" i="3"/>
  <c r="AG453" i="3" s="1"/>
  <c r="AP453" i="3" s="1"/>
  <c r="AA448" i="3"/>
  <c r="AA307" i="3"/>
  <c r="Z343" i="3"/>
  <c r="Z451" i="3"/>
  <c r="Z265" i="3"/>
  <c r="Z532" i="3"/>
  <c r="AC531" i="3"/>
  <c r="AF531" i="3" s="1"/>
  <c r="AO531" i="3" s="1"/>
  <c r="AD263" i="3"/>
  <c r="AG263" i="3" s="1"/>
  <c r="AP263" i="3" s="1"/>
  <c r="AC259" i="3"/>
  <c r="AF259" i="3" s="1"/>
  <c r="AO259" i="3" s="1"/>
  <c r="AA391" i="3"/>
  <c r="AA476" i="3"/>
  <c r="AC501" i="3"/>
  <c r="AF501" i="3" s="1"/>
  <c r="AO501" i="3" s="1"/>
  <c r="AC519" i="3"/>
  <c r="AF519" i="3" s="1"/>
  <c r="AO519" i="3" s="1"/>
  <c r="AC453" i="3"/>
  <c r="AF453" i="3" s="1"/>
  <c r="AO453" i="3" s="1"/>
  <c r="Z478" i="3"/>
  <c r="AC527" i="3"/>
  <c r="AF527" i="3" s="1"/>
  <c r="AO527" i="3" s="1"/>
  <c r="AC448" i="3"/>
  <c r="AF448" i="3" s="1"/>
  <c r="AO448" i="3" s="1"/>
  <c r="AC532" i="3"/>
  <c r="AF532" i="3" s="1"/>
  <c r="AO532" i="3" s="1"/>
  <c r="Z501" i="3"/>
  <c r="AD423" i="3"/>
  <c r="AG423" i="3" s="1"/>
  <c r="AP423" i="3" s="1"/>
  <c r="AD368" i="3"/>
  <c r="AG368" i="3" s="1"/>
  <c r="AP368" i="3" s="1"/>
  <c r="AD490" i="3"/>
  <c r="AG490" i="3" s="1"/>
  <c r="AP490" i="3" s="1"/>
  <c r="AD355" i="3"/>
  <c r="AG355" i="3" s="1"/>
  <c r="AP355" i="3" s="1"/>
  <c r="Z476" i="3"/>
  <c r="Z240" i="3"/>
  <c r="Z475" i="3"/>
  <c r="AD428" i="3"/>
  <c r="AG428" i="3" s="1"/>
  <c r="AP428" i="3" s="1"/>
  <c r="AC480" i="3"/>
  <c r="AF480" i="3" s="1"/>
  <c r="AO480" i="3" s="1"/>
  <c r="AA404" i="3"/>
  <c r="Z396" i="3"/>
  <c r="AD240" i="3"/>
  <c r="AG240" i="3" s="1"/>
  <c r="AP240" i="3" s="1"/>
  <c r="AC265" i="3"/>
  <c r="AF265" i="3" s="1"/>
  <c r="AO265" i="3" s="1"/>
  <c r="AC483" i="3"/>
  <c r="AF483" i="3" s="1"/>
  <c r="AO483" i="3" s="1"/>
  <c r="AC403" i="3"/>
  <c r="AF403" i="3" s="1"/>
  <c r="AO403" i="3" s="1"/>
  <c r="AD442" i="3"/>
  <c r="AG442" i="3" s="1"/>
  <c r="AP442" i="3" s="1"/>
  <c r="Z322" i="3"/>
  <c r="AA355" i="3"/>
  <c r="AA263" i="3"/>
  <c r="AA410" i="3"/>
  <c r="AA428" i="3"/>
  <c r="AA430" i="3"/>
  <c r="AA480" i="3"/>
  <c r="AA311" i="3"/>
  <c r="AD404" i="3"/>
  <c r="AG404" i="3" s="1"/>
  <c r="AP404" i="3" s="1"/>
  <c r="AC359" i="3"/>
  <c r="AF359" i="3" s="1"/>
  <c r="AO359" i="3" s="1"/>
  <c r="AD362" i="3"/>
  <c r="AG362" i="3" s="1"/>
  <c r="AP362" i="3" s="1"/>
  <c r="AA265" i="3"/>
  <c r="Z428" i="3"/>
  <c r="Z364" i="3"/>
  <c r="Z230" i="3"/>
  <c r="AA405" i="3"/>
  <c r="Z455" i="3"/>
  <c r="AC230" i="3"/>
  <c r="AF230" i="3" s="1"/>
  <c r="AO230" i="3" s="1"/>
  <c r="Z490" i="3"/>
  <c r="AA532" i="3"/>
  <c r="AC296" i="3"/>
  <c r="AF296" i="3" s="1"/>
  <c r="AO296" i="3" s="1"/>
  <c r="AA392" i="3"/>
  <c r="Z410" i="3"/>
  <c r="AA455" i="3"/>
  <c r="AD334" i="3"/>
  <c r="AG334" i="3" s="1"/>
  <c r="AP334" i="3" s="1"/>
  <c r="AC322" i="3"/>
  <c r="AF322" i="3" s="1"/>
  <c r="AO322" i="3" s="1"/>
  <c r="AD426" i="3"/>
  <c r="AG426" i="3" s="1"/>
  <c r="AP426" i="3" s="1"/>
  <c r="AC476" i="3"/>
  <c r="AF476" i="3" s="1"/>
  <c r="AO476" i="3" s="1"/>
  <c r="AA362" i="3"/>
  <c r="Z480" i="3"/>
  <c r="AA230" i="3"/>
  <c r="AA350" i="3"/>
  <c r="AC248" i="3"/>
  <c r="AF248" i="3" s="1"/>
  <c r="AO248" i="3" s="1"/>
  <c r="AC350" i="3"/>
  <c r="AF350" i="3" s="1"/>
  <c r="AO350" i="3" s="1"/>
  <c r="AD403" i="3"/>
  <c r="AG403" i="3" s="1"/>
  <c r="AP403" i="3" s="1"/>
  <c r="AD322" i="3"/>
  <c r="AG322" i="3" s="1"/>
  <c r="AP322" i="3" s="1"/>
  <c r="AC355" i="3"/>
  <c r="AF355" i="3" s="1"/>
  <c r="AO355" i="3" s="1"/>
  <c r="AC263" i="3"/>
  <c r="AF263" i="3" s="1"/>
  <c r="AO263" i="3" s="1"/>
  <c r="AD410" i="3"/>
  <c r="AG410" i="3" s="1"/>
  <c r="AP410" i="3" s="1"/>
  <c r="AC430" i="3"/>
  <c r="AF430" i="3" s="1"/>
  <c r="AO430" i="3" s="1"/>
  <c r="AC311" i="3"/>
  <c r="AF311" i="3" s="1"/>
  <c r="AO311" i="3" s="1"/>
  <c r="AD463" i="3"/>
  <c r="AG463" i="3" s="1"/>
  <c r="AP463" i="3" s="1"/>
  <c r="AA424" i="3"/>
  <c r="AA343" i="3"/>
  <c r="AA527" i="3"/>
  <c r="AA244" i="3"/>
  <c r="AC463" i="3"/>
  <c r="AF463" i="3" s="1"/>
  <c r="AO463" i="3" s="1"/>
  <c r="AC364" i="3"/>
  <c r="AF364" i="3" s="1"/>
  <c r="AO364" i="3" s="1"/>
  <c r="AD306" i="3"/>
  <c r="AG306" i="3" s="1"/>
  <c r="AP306" i="3" s="1"/>
  <c r="AA396" i="3"/>
  <c r="AC442" i="3"/>
  <c r="AF442" i="3" s="1"/>
  <c r="AO442" i="3" s="1"/>
  <c r="AD405" i="3"/>
  <c r="AG405" i="3" s="1"/>
  <c r="AP405" i="3" s="1"/>
  <c r="AC306" i="3"/>
  <c r="AF306" i="3" s="1"/>
  <c r="AO306" i="3" s="1"/>
  <c r="AA531" i="3"/>
  <c r="AA279" i="3"/>
  <c r="AD448" i="3"/>
  <c r="AG448" i="3" s="1"/>
  <c r="AP448" i="3" s="1"/>
  <c r="AC295" i="3"/>
  <c r="AF295" i="3" s="1"/>
  <c r="AO295" i="3" s="1"/>
  <c r="Z295" i="3"/>
  <c r="AD211" i="3"/>
  <c r="AG211" i="3" s="1"/>
  <c r="AP211" i="3" s="1"/>
  <c r="AC211" i="3"/>
  <c r="AF211" i="3" s="1"/>
  <c r="AO211" i="3" s="1"/>
  <c r="Z211" i="3"/>
  <c r="AC328" i="3"/>
  <c r="AF328" i="3" s="1"/>
  <c r="AO328" i="3" s="1"/>
  <c r="AD328" i="3"/>
  <c r="AG328" i="3" s="1"/>
  <c r="AP328" i="3" s="1"/>
  <c r="AA387" i="3"/>
  <c r="AD387" i="3"/>
  <c r="AG387" i="3" s="1"/>
  <c r="AP387" i="3" s="1"/>
  <c r="Z244" i="3"/>
  <c r="AD487" i="3"/>
  <c r="AG487" i="3" s="1"/>
  <c r="AP487" i="3" s="1"/>
  <c r="AA295" i="3"/>
  <c r="AC362" i="3"/>
  <c r="AF362" i="3" s="1"/>
  <c r="AO362" i="3" s="1"/>
  <c r="AA211" i="3"/>
  <c r="Z328" i="3"/>
  <c r="AD444" i="3"/>
  <c r="AG444" i="3" s="1"/>
  <c r="AP444" i="3" s="1"/>
  <c r="AD350" i="3"/>
  <c r="AG350" i="3" s="1"/>
  <c r="AP350" i="3" s="1"/>
  <c r="AA281" i="3"/>
  <c r="AD483" i="3"/>
  <c r="AG483" i="3" s="1"/>
  <c r="AP483" i="3" s="1"/>
  <c r="AC426" i="3"/>
  <c r="AF426" i="3" s="1"/>
  <c r="AO426" i="3" s="1"/>
  <c r="AD364" i="3"/>
  <c r="AG364" i="3" s="1"/>
  <c r="AP364" i="3" s="1"/>
  <c r="AD276" i="3"/>
  <c r="AG276" i="3" s="1"/>
  <c r="AP276" i="3" s="1"/>
  <c r="AC424" i="3"/>
  <c r="AF424" i="3" s="1"/>
  <c r="AO424" i="3" s="1"/>
  <c r="Z519" i="3"/>
  <c r="AC387" i="3"/>
  <c r="AF387" i="3" s="1"/>
  <c r="AO387" i="3" s="1"/>
  <c r="AD243" i="3"/>
  <c r="AG243" i="3" s="1"/>
  <c r="AP243" i="3" s="1"/>
  <c r="Z243" i="3"/>
  <c r="AA268" i="3"/>
  <c r="AC268" i="3"/>
  <c r="AF268" i="3" s="1"/>
  <c r="AO268" i="3" s="1"/>
  <c r="Z268" i="3"/>
  <c r="AC274" i="3"/>
  <c r="AF274" i="3" s="1"/>
  <c r="AO274" i="3" s="1"/>
  <c r="AD274" i="3"/>
  <c r="AG274" i="3" s="1"/>
  <c r="AP274" i="3" s="1"/>
  <c r="AA475" i="3"/>
  <c r="AD475" i="3"/>
  <c r="AG475" i="3" s="1"/>
  <c r="AP475" i="3" s="1"/>
  <c r="AC520" i="3"/>
  <c r="AF520" i="3" s="1"/>
  <c r="AO520" i="3" s="1"/>
  <c r="AD520" i="3"/>
  <c r="AG520" i="3" s="1"/>
  <c r="AP520" i="3" s="1"/>
  <c r="AD485" i="3"/>
  <c r="AG485" i="3" s="1"/>
  <c r="AP485" i="3" s="1"/>
  <c r="Z259" i="3"/>
  <c r="AD332" i="3"/>
  <c r="AG332" i="3" s="1"/>
  <c r="AP332" i="3" s="1"/>
  <c r="AD527" i="3"/>
  <c r="AG527" i="3" s="1"/>
  <c r="AP527" i="3" s="1"/>
  <c r="AD492" i="3"/>
  <c r="AG492" i="3" s="1"/>
  <c r="AP492" i="3" s="1"/>
  <c r="Z488" i="3"/>
  <c r="AA380" i="3"/>
  <c r="Z394" i="3"/>
  <c r="AA243" i="3"/>
  <c r="AD268" i="3"/>
  <c r="AG268" i="3" s="1"/>
  <c r="AP268" i="3" s="1"/>
  <c r="AD430" i="3"/>
  <c r="AG430" i="3" s="1"/>
  <c r="AP430" i="3" s="1"/>
  <c r="Z274" i="3"/>
  <c r="Z463" i="3"/>
  <c r="Z27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</authors>
  <commentList>
    <comment ref="B44" authorId="0" shapeId="0" xr:uid="{8439EA45-B7BB-4866-8727-90A70EAA403F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using the calculation of pmt
</t>
        </r>
      </text>
    </comment>
  </commentList>
</comments>
</file>

<file path=xl/sharedStrings.xml><?xml version="1.0" encoding="utf-8"?>
<sst xmlns="http://schemas.openxmlformats.org/spreadsheetml/2006/main" count="1557" uniqueCount="84">
  <si>
    <t>Q1</t>
  </si>
  <si>
    <t>Q2</t>
  </si>
  <si>
    <t>Q3</t>
  </si>
  <si>
    <t>Quarter</t>
  </si>
  <si>
    <t>Day</t>
  </si>
  <si>
    <t>Business</t>
  </si>
  <si>
    <t>Economy</t>
  </si>
  <si>
    <t>Factor</t>
  </si>
  <si>
    <t>Q4</t>
  </si>
  <si>
    <t>Flight no*</t>
  </si>
  <si>
    <t>Flight information for one year</t>
  </si>
  <si>
    <t>Number of seats occupied</t>
  </si>
  <si>
    <t>Wind speed</t>
  </si>
  <si>
    <t>* Odd flight numbers are flights from New York to Mumbai; Even flight numbers are flights from Mumbai to New York</t>
  </si>
  <si>
    <t>Business class</t>
  </si>
  <si>
    <t>Non peak season</t>
  </si>
  <si>
    <t>Peak season</t>
  </si>
  <si>
    <t>Economic class</t>
  </si>
  <si>
    <t>Percentage Increment</t>
  </si>
  <si>
    <t>Q2 &amp; Q3</t>
  </si>
  <si>
    <t>Q1 &amp; Q4</t>
  </si>
  <si>
    <t xml:space="preserve">Flight Capcity </t>
  </si>
  <si>
    <t>No of customers</t>
  </si>
  <si>
    <t>Ecnomic class</t>
  </si>
  <si>
    <t xml:space="preserve">Expected </t>
  </si>
  <si>
    <t>Economic&gt;business</t>
  </si>
  <si>
    <t>From the past experience</t>
  </si>
  <si>
    <t>Distance B/w Mumbai and Newyork</t>
  </si>
  <si>
    <t>miles</t>
  </si>
  <si>
    <t>Fuels Burns per mile</t>
  </si>
  <si>
    <t>Litre per mile</t>
  </si>
  <si>
    <t>per Litre</t>
  </si>
  <si>
    <t>Costs incurred per litre</t>
  </si>
  <si>
    <t>Crew</t>
  </si>
  <si>
    <t>No of crew</t>
  </si>
  <si>
    <t>Pilot</t>
  </si>
  <si>
    <t>Cabin Attendants</t>
  </si>
  <si>
    <t xml:space="preserve">Salary </t>
  </si>
  <si>
    <t>Time to pay</t>
  </si>
  <si>
    <t>Fixed interest rate</t>
  </si>
  <si>
    <t>p.a</t>
  </si>
  <si>
    <t>years(in advance)</t>
  </si>
  <si>
    <t>Mumbai</t>
  </si>
  <si>
    <t>in  rupess</t>
  </si>
  <si>
    <t>New york</t>
  </si>
  <si>
    <t>Overheads</t>
  </si>
  <si>
    <t>Tax</t>
  </si>
  <si>
    <t>total income</t>
  </si>
  <si>
    <t>Cost of flights</t>
  </si>
  <si>
    <t xml:space="preserve">Checks </t>
  </si>
  <si>
    <t xml:space="preserve">Business </t>
  </si>
  <si>
    <t xml:space="preserve">per flight </t>
  </si>
  <si>
    <t>Considering peak and non peak season</t>
  </si>
  <si>
    <t>Economy class</t>
  </si>
  <si>
    <t xml:space="preserve">Revenue </t>
  </si>
  <si>
    <t>Total Individual revenue</t>
  </si>
  <si>
    <t>Total revenue from class</t>
  </si>
  <si>
    <t>Overheads per flight</t>
  </si>
  <si>
    <t>Fees per airport</t>
  </si>
  <si>
    <t>Fuel costing</t>
  </si>
  <si>
    <t>Total cost incurred for fuel per flight</t>
  </si>
  <si>
    <t xml:space="preserve">Cost of Aircraft </t>
  </si>
  <si>
    <t>WindSpeed</t>
  </si>
  <si>
    <t>Total cost</t>
  </si>
  <si>
    <t>Profit margin</t>
  </si>
  <si>
    <t>Price consideration</t>
  </si>
  <si>
    <t>Environmental tax</t>
  </si>
  <si>
    <t>Total fuel burns</t>
  </si>
  <si>
    <t>Number</t>
  </si>
  <si>
    <t>Salary (annual)</t>
  </si>
  <si>
    <t>Pilots</t>
  </si>
  <si>
    <t>Cabin attendants</t>
  </si>
  <si>
    <t>Minumum number of crew required</t>
  </si>
  <si>
    <t>Days in the year</t>
  </si>
  <si>
    <t>Days in each quarter</t>
  </si>
  <si>
    <t>Number of flights per day</t>
  </si>
  <si>
    <t>lease payment</t>
  </si>
  <si>
    <t>Profit for the year</t>
  </si>
  <si>
    <t>Cost consideration</t>
  </si>
  <si>
    <t>Average Cost</t>
  </si>
  <si>
    <t>in rupees</t>
  </si>
  <si>
    <t>Total</t>
  </si>
  <si>
    <t>Lease payment per flight</t>
  </si>
  <si>
    <t>Payment daily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</si>
</sst>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₹&quot;\ #,##0.00;[Red]&quot;₹&quot;\ \-#,##0.00"/>
    <numFmt numFmtId="44" formatCode="_ &quot;₹&quot;\ * #,##0.00_ ;_ &quot;₹&quot;\ * \-#,##0.00_ ;_ &quot;₹&quot;\ * &quot;-&quot;??_ ;_ @_ "/>
    <numFmt numFmtId="164" formatCode="_ &quot;₹&quot;\ * #,##0_ ;_ &quot;₹&quot;\ * \-#,##0_ ;_ &quot;₹&quot;\ * &quot;-&quot;??_ ;_ @_ "/>
    <numFmt numFmtId="165" formatCode="_ &quot;₹&quot;\ * #,##0.0_ ;_ &quot;₹&quot;\ * \-#,##0.0_ ;_ &quot;₹&quot;\ * &quot;-&quot;?_ ;_ @_ "/>
    <numFmt numFmtId="166" formatCode="_ &quot;₹&quot;\ * #,##0_ ;_ &quot;₹&quot;\ * \-#,##0_ ;_ &quot;₹&quot;\ * &quot;-&quot;?_ ;_ @_ "/>
  </numFmts>
  <fonts count="7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2" borderId="0" xfId="0" applyFill="1" applyBorder="1"/>
    <xf numFmtId="9" fontId="0" fillId="0" borderId="0" xfId="0" applyNumberFormat="1" applyBorder="1"/>
    <xf numFmtId="0" fontId="0" fillId="0" borderId="2" xfId="0" applyBorder="1"/>
    <xf numFmtId="0" fontId="0" fillId="0" borderId="3" xfId="0" applyBorder="1"/>
    <xf numFmtId="0" fontId="1" fillId="0" borderId="1" xfId="0" applyFont="1" applyBorder="1"/>
    <xf numFmtId="10" fontId="0" fillId="0" borderId="0" xfId="0" applyNumberFormat="1"/>
    <xf numFmtId="9" fontId="0" fillId="0" borderId="0" xfId="2" applyFont="1"/>
    <xf numFmtId="164" fontId="0" fillId="0" borderId="0" xfId="1" applyNumberFormat="1" applyFont="1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164" fontId="0" fillId="0" borderId="5" xfId="1" applyNumberFormat="1" applyFont="1" applyBorder="1"/>
    <xf numFmtId="0" fontId="0" fillId="0" borderId="8" xfId="0" applyBorder="1"/>
    <xf numFmtId="164" fontId="0" fillId="0" borderId="7" xfId="1" applyNumberFormat="1" applyFont="1" applyBorder="1"/>
    <xf numFmtId="0" fontId="0" fillId="0" borderId="9" xfId="0" applyBorder="1"/>
    <xf numFmtId="44" fontId="0" fillId="0" borderId="9" xfId="1" applyFont="1" applyBorder="1"/>
    <xf numFmtId="9" fontId="0" fillId="0" borderId="9" xfId="0" applyNumberFormat="1" applyBorder="1"/>
    <xf numFmtId="44" fontId="0" fillId="0" borderId="5" xfId="1" applyFont="1" applyBorder="1"/>
    <xf numFmtId="44" fontId="0" fillId="0" borderId="7" xfId="1" applyFont="1" applyBorder="1"/>
    <xf numFmtId="0" fontId="0" fillId="3" borderId="9" xfId="0" applyFill="1" applyBorder="1"/>
    <xf numFmtId="164" fontId="0" fillId="0" borderId="0" xfId="0" applyNumberFormat="1"/>
    <xf numFmtId="164" fontId="0" fillId="4" borderId="0" xfId="0" applyNumberFormat="1" applyFill="1"/>
    <xf numFmtId="0" fontId="0" fillId="4" borderId="0" xfId="0" applyFill="1"/>
    <xf numFmtId="164" fontId="0" fillId="4" borderId="0" xfId="1" applyNumberFormat="1" applyFont="1" applyFill="1"/>
    <xf numFmtId="165" fontId="0" fillId="0" borderId="0" xfId="0" applyNumberFormat="1"/>
    <xf numFmtId="166" fontId="0" fillId="0" borderId="0" xfId="0" applyNumberFormat="1"/>
    <xf numFmtId="44" fontId="0" fillId="0" borderId="0" xfId="0" applyNumberFormat="1"/>
    <xf numFmtId="12" fontId="0" fillId="0" borderId="9" xfId="1" applyNumberFormat="1" applyFont="1" applyBorder="1" applyAlignment="1">
      <alignment horizontal="right"/>
    </xf>
    <xf numFmtId="0" fontId="0" fillId="0" borderId="9" xfId="0" applyNumberFormat="1" applyBorder="1"/>
    <xf numFmtId="8" fontId="0" fillId="0" borderId="0" xfId="0" applyNumberFormat="1"/>
    <xf numFmtId="164" fontId="0" fillId="0" borderId="9" xfId="1" applyNumberFormat="1" applyFont="1" applyBorder="1"/>
    <xf numFmtId="8" fontId="0" fillId="0" borderId="9" xfId="0" applyNumberFormat="1" applyBorder="1"/>
    <xf numFmtId="44" fontId="0" fillId="0" borderId="0" xfId="1" applyFont="1"/>
    <xf numFmtId="0" fontId="0" fillId="3" borderId="1" xfId="0" applyFill="1" applyBorder="1"/>
    <xf numFmtId="0" fontId="0" fillId="3" borderId="3" xfId="0" applyFill="1" applyBorder="1"/>
    <xf numFmtId="0" fontId="0" fillId="3" borderId="6" xfId="0" applyFill="1" applyBorder="1"/>
    <xf numFmtId="0" fontId="1" fillId="0" borderId="4" xfId="0" applyFont="1" applyBorder="1"/>
    <xf numFmtId="0" fontId="1" fillId="0" borderId="1" xfId="0" applyFont="1" applyFill="1" applyBorder="1"/>
    <xf numFmtId="0" fontId="1" fillId="0" borderId="2" xfId="0" applyFont="1" applyBorder="1"/>
    <xf numFmtId="0" fontId="0" fillId="0" borderId="0" xfId="0" applyBorder="1" applyAlignment="1">
      <alignment horizontal="center" wrapText="1"/>
    </xf>
    <xf numFmtId="0" fontId="1" fillId="5" borderId="9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0" borderId="9" xfId="0" applyBorder="1" applyAlignment="1">
      <alignment horizontal="center"/>
    </xf>
    <xf numFmtId="0" fontId="5" fillId="6" borderId="9" xfId="0" applyFont="1" applyFill="1" applyBorder="1"/>
    <xf numFmtId="0" fontId="6" fillId="7" borderId="0" xfId="0" applyFont="1" applyFill="1"/>
    <xf numFmtId="0" fontId="1" fillId="7" borderId="0" xfId="0" applyFont="1" applyFill="1"/>
    <xf numFmtId="0" fontId="0" fillId="0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0" fillId="9" borderId="0" xfId="0" applyFill="1" applyAlignment="1">
      <alignment horizontal="center"/>
    </xf>
    <xf numFmtId="0" fontId="0" fillId="7" borderId="0" xfId="0" applyFill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29"/>
  <sheetViews>
    <sheetView workbookViewId="0">
      <selection activeCell="H14" sqref="H14"/>
    </sheetView>
  </sheetViews>
  <sheetFormatPr defaultRowHeight="13.2" x14ac:dyDescent="0.25"/>
  <cols>
    <col min="9" max="9" width="10.88671875" bestFit="1" customWidth="1"/>
    <col min="11" max="12" width="8.6640625" style="1"/>
  </cols>
  <sheetData>
    <row r="1" spans="1:10" x14ac:dyDescent="0.25">
      <c r="A1" s="7" t="s">
        <v>10</v>
      </c>
      <c r="B1" s="5"/>
      <c r="C1" s="5"/>
      <c r="D1" s="5"/>
      <c r="E1" s="5"/>
      <c r="F1" s="5"/>
      <c r="G1" s="5"/>
      <c r="H1" s="5"/>
      <c r="I1" s="5"/>
      <c r="J1" s="5"/>
    </row>
    <row r="2" spans="1:10" x14ac:dyDescent="0.25">
      <c r="A2" s="6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6" t="s">
        <v>13</v>
      </c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6"/>
      <c r="B4" s="1"/>
      <c r="C4" s="1"/>
      <c r="D4" s="1"/>
      <c r="E4" s="1"/>
      <c r="F4" s="1"/>
      <c r="G4" s="1"/>
      <c r="H4" s="1"/>
      <c r="I4" s="1"/>
      <c r="J4" s="1"/>
    </row>
    <row r="5" spans="1:10" ht="26.25" customHeight="1" x14ac:dyDescent="0.25">
      <c r="A5" s="6"/>
      <c r="B5" s="1"/>
      <c r="C5" s="1"/>
      <c r="D5" s="1"/>
      <c r="E5" s="43" t="s">
        <v>11</v>
      </c>
      <c r="F5" s="43"/>
      <c r="G5" s="1"/>
      <c r="H5" s="1"/>
      <c r="I5" s="1"/>
      <c r="J5" s="1"/>
    </row>
    <row r="6" spans="1:10" x14ac:dyDescent="0.25">
      <c r="A6" s="6" t="s">
        <v>9</v>
      </c>
      <c r="B6" s="1" t="s">
        <v>3</v>
      </c>
      <c r="C6" s="1"/>
      <c r="D6" s="1" t="s">
        <v>4</v>
      </c>
      <c r="E6" s="1" t="s">
        <v>5</v>
      </c>
      <c r="F6" s="1" t="s">
        <v>6</v>
      </c>
      <c r="G6" s="1" t="s">
        <v>12</v>
      </c>
      <c r="H6" s="1"/>
      <c r="I6" s="1" t="s">
        <v>12</v>
      </c>
      <c r="J6" s="2" t="s">
        <v>7</v>
      </c>
    </row>
    <row r="7" spans="1:10" x14ac:dyDescent="0.25">
      <c r="A7" s="6">
        <v>1</v>
      </c>
      <c r="B7" s="1" t="s">
        <v>0</v>
      </c>
      <c r="C7" s="1"/>
      <c r="D7" s="1">
        <v>1</v>
      </c>
      <c r="E7" s="1">
        <v>16</v>
      </c>
      <c r="F7" s="1">
        <v>155</v>
      </c>
      <c r="G7" s="3">
        <v>-1</v>
      </c>
      <c r="H7" s="1"/>
      <c r="I7" s="1">
        <v>-2</v>
      </c>
      <c r="J7" s="4">
        <v>-0.3</v>
      </c>
    </row>
    <row r="8" spans="1:10" x14ac:dyDescent="0.25">
      <c r="A8" s="6">
        <v>2</v>
      </c>
      <c r="B8" s="1" t="s">
        <v>0</v>
      </c>
      <c r="C8" s="1"/>
      <c r="D8" s="1">
        <v>1</v>
      </c>
      <c r="E8" s="1">
        <v>16</v>
      </c>
      <c r="F8" s="1">
        <v>141</v>
      </c>
      <c r="G8" s="3">
        <v>0</v>
      </c>
      <c r="H8" s="1"/>
      <c r="I8" s="1">
        <v>-1</v>
      </c>
      <c r="J8" s="4">
        <v>-0.15</v>
      </c>
    </row>
    <row r="9" spans="1:10" x14ac:dyDescent="0.25">
      <c r="A9" s="6">
        <v>3</v>
      </c>
      <c r="B9" s="1" t="s">
        <v>0</v>
      </c>
      <c r="C9" s="1"/>
      <c r="D9" s="1">
        <v>2</v>
      </c>
      <c r="E9" s="1">
        <v>14</v>
      </c>
      <c r="F9" s="1">
        <v>227</v>
      </c>
      <c r="G9" s="3">
        <v>0</v>
      </c>
      <c r="H9" s="1"/>
      <c r="I9" s="1">
        <v>0</v>
      </c>
      <c r="J9" s="4">
        <v>0</v>
      </c>
    </row>
    <row r="10" spans="1:10" x14ac:dyDescent="0.25">
      <c r="A10" s="6">
        <v>4</v>
      </c>
      <c r="B10" s="1" t="s">
        <v>0</v>
      </c>
      <c r="C10" s="1"/>
      <c r="D10" s="1">
        <v>2</v>
      </c>
      <c r="E10" s="1">
        <v>14</v>
      </c>
      <c r="F10" s="1">
        <v>150</v>
      </c>
      <c r="G10" s="3">
        <v>2</v>
      </c>
      <c r="H10" s="1"/>
      <c r="I10" s="1">
        <v>1</v>
      </c>
      <c r="J10" s="4">
        <v>0.15</v>
      </c>
    </row>
    <row r="11" spans="1:10" x14ac:dyDescent="0.25">
      <c r="A11" s="6">
        <v>5</v>
      </c>
      <c r="B11" s="1" t="s">
        <v>0</v>
      </c>
      <c r="C11" s="1"/>
      <c r="D11" s="1">
        <v>3</v>
      </c>
      <c r="E11" s="1">
        <v>10</v>
      </c>
      <c r="F11" s="1">
        <v>165</v>
      </c>
      <c r="G11" s="3">
        <v>-2</v>
      </c>
      <c r="H11" s="1"/>
      <c r="I11" s="1">
        <v>2</v>
      </c>
      <c r="J11" s="4">
        <v>0.3</v>
      </c>
    </row>
    <row r="12" spans="1:10" x14ac:dyDescent="0.25">
      <c r="A12" s="6">
        <v>6</v>
      </c>
      <c r="B12" s="1" t="s">
        <v>0</v>
      </c>
      <c r="C12" s="1"/>
      <c r="D12" s="1">
        <v>3</v>
      </c>
      <c r="E12" s="1">
        <v>12</v>
      </c>
      <c r="F12" s="1">
        <v>172</v>
      </c>
      <c r="G12" s="3">
        <v>0</v>
      </c>
      <c r="H12" s="1"/>
      <c r="I12" s="1"/>
      <c r="J12" s="1"/>
    </row>
    <row r="13" spans="1:10" x14ac:dyDescent="0.25">
      <c r="A13" s="6">
        <v>7</v>
      </c>
      <c r="B13" s="1" t="s">
        <v>0</v>
      </c>
      <c r="C13" s="1"/>
      <c r="D13" s="1">
        <v>4</v>
      </c>
      <c r="E13" s="1">
        <v>10</v>
      </c>
      <c r="F13" s="1">
        <v>201</v>
      </c>
      <c r="G13" s="3">
        <v>-2</v>
      </c>
      <c r="H13" s="1"/>
      <c r="I13" s="1"/>
      <c r="J13" s="1"/>
    </row>
    <row r="14" spans="1:10" x14ac:dyDescent="0.25">
      <c r="A14" s="6">
        <v>8</v>
      </c>
      <c r="B14" s="1" t="s">
        <v>0</v>
      </c>
      <c r="C14" s="1"/>
      <c r="D14" s="1">
        <v>4</v>
      </c>
      <c r="E14" s="1">
        <v>25</v>
      </c>
      <c r="F14" s="1">
        <v>231</v>
      </c>
      <c r="G14" s="3">
        <v>2</v>
      </c>
      <c r="H14" s="1"/>
      <c r="I14" s="1"/>
      <c r="J14" s="1"/>
    </row>
    <row r="15" spans="1:10" x14ac:dyDescent="0.25">
      <c r="A15" s="6">
        <v>9</v>
      </c>
      <c r="B15" s="1" t="s">
        <v>0</v>
      </c>
      <c r="C15" s="1"/>
      <c r="D15" s="1">
        <v>5</v>
      </c>
      <c r="E15" s="1">
        <v>18</v>
      </c>
      <c r="F15" s="1">
        <v>208</v>
      </c>
      <c r="G15" s="3">
        <v>0</v>
      </c>
      <c r="H15" s="1"/>
      <c r="I15" s="1"/>
      <c r="J15" s="1"/>
    </row>
    <row r="16" spans="1:10" x14ac:dyDescent="0.25">
      <c r="A16" s="6">
        <v>10</v>
      </c>
      <c r="B16" s="1" t="s">
        <v>0</v>
      </c>
      <c r="C16" s="1"/>
      <c r="D16" s="1">
        <v>5</v>
      </c>
      <c r="E16" s="1">
        <v>22</v>
      </c>
      <c r="F16" s="1">
        <v>166</v>
      </c>
      <c r="G16" s="3">
        <v>2</v>
      </c>
      <c r="H16" s="1"/>
      <c r="I16" s="1"/>
      <c r="J16" s="1"/>
    </row>
    <row r="17" spans="1:10" x14ac:dyDescent="0.25">
      <c r="A17" s="6">
        <v>11</v>
      </c>
      <c r="B17" s="1" t="s">
        <v>0</v>
      </c>
      <c r="C17" s="1"/>
      <c r="D17" s="1">
        <v>6</v>
      </c>
      <c r="E17" s="1">
        <v>28</v>
      </c>
      <c r="F17" s="1">
        <v>173</v>
      </c>
      <c r="G17" s="3">
        <v>-2</v>
      </c>
      <c r="H17" s="1"/>
      <c r="I17" s="1"/>
      <c r="J17" s="1"/>
    </row>
    <row r="18" spans="1:10" x14ac:dyDescent="0.25">
      <c r="A18" s="6">
        <v>12</v>
      </c>
      <c r="B18" s="1" t="s">
        <v>0</v>
      </c>
      <c r="C18" s="1"/>
      <c r="D18" s="1">
        <v>6</v>
      </c>
      <c r="E18" s="1">
        <v>16</v>
      </c>
      <c r="F18" s="1">
        <v>193</v>
      </c>
      <c r="G18" s="3">
        <v>2</v>
      </c>
      <c r="H18" s="1"/>
      <c r="I18" s="1"/>
      <c r="J18" s="1"/>
    </row>
    <row r="19" spans="1:10" x14ac:dyDescent="0.25">
      <c r="A19" s="6">
        <v>13</v>
      </c>
      <c r="B19" s="1" t="s">
        <v>0</v>
      </c>
      <c r="C19" s="1"/>
      <c r="D19" s="1">
        <v>7</v>
      </c>
      <c r="E19" s="1">
        <v>13</v>
      </c>
      <c r="F19" s="1">
        <v>172</v>
      </c>
      <c r="G19" s="3">
        <v>-2</v>
      </c>
      <c r="H19" s="1"/>
      <c r="I19" s="1"/>
      <c r="J19" s="1"/>
    </row>
    <row r="20" spans="1:10" x14ac:dyDescent="0.25">
      <c r="A20" s="6">
        <v>14</v>
      </c>
      <c r="B20" s="1" t="s">
        <v>0</v>
      </c>
      <c r="C20" s="1"/>
      <c r="D20" s="1">
        <v>7</v>
      </c>
      <c r="E20" s="1">
        <v>26</v>
      </c>
      <c r="F20" s="1">
        <v>199</v>
      </c>
      <c r="G20" s="3">
        <v>1</v>
      </c>
      <c r="H20" s="1"/>
      <c r="I20" s="1"/>
      <c r="J20" s="1"/>
    </row>
    <row r="21" spans="1:10" x14ac:dyDescent="0.25">
      <c r="A21" s="6">
        <v>15</v>
      </c>
      <c r="B21" s="1" t="s">
        <v>0</v>
      </c>
      <c r="C21" s="1"/>
      <c r="D21" s="1">
        <v>8</v>
      </c>
      <c r="E21" s="1">
        <v>28</v>
      </c>
      <c r="F21" s="1">
        <v>127</v>
      </c>
      <c r="G21" s="3">
        <v>-1</v>
      </c>
      <c r="H21" s="1"/>
      <c r="I21" s="1"/>
      <c r="J21" s="1"/>
    </row>
    <row r="22" spans="1:10" x14ac:dyDescent="0.25">
      <c r="A22" s="6">
        <v>16</v>
      </c>
      <c r="B22" s="1" t="s">
        <v>0</v>
      </c>
      <c r="C22" s="1"/>
      <c r="D22" s="1">
        <v>8</v>
      </c>
      <c r="E22" s="1">
        <v>24</v>
      </c>
      <c r="F22" s="1">
        <v>167</v>
      </c>
      <c r="G22" s="3">
        <v>0</v>
      </c>
      <c r="H22" s="1"/>
      <c r="I22" s="1"/>
      <c r="J22" s="1"/>
    </row>
    <row r="23" spans="1:10" x14ac:dyDescent="0.25">
      <c r="A23" s="6">
        <v>17</v>
      </c>
      <c r="B23" s="1" t="s">
        <v>0</v>
      </c>
      <c r="C23" s="1"/>
      <c r="D23" s="1">
        <v>9</v>
      </c>
      <c r="E23" s="1">
        <v>28</v>
      </c>
      <c r="F23" s="1">
        <v>194</v>
      </c>
      <c r="G23" s="3">
        <v>0</v>
      </c>
      <c r="H23" s="1"/>
      <c r="I23" s="1"/>
      <c r="J23" s="1"/>
    </row>
    <row r="24" spans="1:10" x14ac:dyDescent="0.25">
      <c r="A24" s="6">
        <v>18</v>
      </c>
      <c r="B24" s="1" t="s">
        <v>0</v>
      </c>
      <c r="C24" s="1"/>
      <c r="D24" s="1">
        <v>9</v>
      </c>
      <c r="E24" s="1">
        <v>25</v>
      </c>
      <c r="F24" s="1">
        <v>235</v>
      </c>
      <c r="G24" s="3">
        <v>0</v>
      </c>
      <c r="H24" s="1"/>
      <c r="I24" s="1"/>
      <c r="J24" s="1"/>
    </row>
    <row r="25" spans="1:10" x14ac:dyDescent="0.25">
      <c r="A25" s="6">
        <v>19</v>
      </c>
      <c r="B25" s="1" t="s">
        <v>0</v>
      </c>
      <c r="C25" s="1"/>
      <c r="D25" s="1">
        <v>10</v>
      </c>
      <c r="E25" s="1">
        <v>25</v>
      </c>
      <c r="F25" s="1">
        <v>205</v>
      </c>
      <c r="G25" s="3">
        <v>-2</v>
      </c>
      <c r="H25" s="1"/>
      <c r="I25" s="1"/>
      <c r="J25" s="1"/>
    </row>
    <row r="26" spans="1:10" x14ac:dyDescent="0.25">
      <c r="A26" s="6">
        <v>20</v>
      </c>
      <c r="B26" s="1" t="s">
        <v>0</v>
      </c>
      <c r="C26" s="1"/>
      <c r="D26" s="1">
        <v>10</v>
      </c>
      <c r="E26" s="1">
        <v>22</v>
      </c>
      <c r="F26" s="1">
        <v>219</v>
      </c>
      <c r="G26" s="3">
        <v>1</v>
      </c>
      <c r="H26" s="1"/>
      <c r="I26" s="1"/>
      <c r="J26" s="1"/>
    </row>
    <row r="27" spans="1:10" x14ac:dyDescent="0.25">
      <c r="A27" s="6">
        <v>21</v>
      </c>
      <c r="B27" s="1" t="s">
        <v>0</v>
      </c>
      <c r="C27" s="1"/>
      <c r="D27" s="1">
        <v>11</v>
      </c>
      <c r="E27" s="1">
        <v>24</v>
      </c>
      <c r="F27" s="1">
        <v>154</v>
      </c>
      <c r="G27" s="3">
        <v>0</v>
      </c>
      <c r="H27" s="1"/>
      <c r="I27" s="1"/>
      <c r="J27" s="1"/>
    </row>
    <row r="28" spans="1:10" x14ac:dyDescent="0.25">
      <c r="A28" s="6">
        <v>22</v>
      </c>
      <c r="B28" s="1" t="s">
        <v>0</v>
      </c>
      <c r="C28" s="1"/>
      <c r="D28" s="1">
        <v>11</v>
      </c>
      <c r="E28" s="1">
        <v>13</v>
      </c>
      <c r="F28" s="1">
        <v>157</v>
      </c>
      <c r="G28" s="3">
        <v>0</v>
      </c>
      <c r="H28" s="1"/>
      <c r="I28" s="1"/>
      <c r="J28" s="1"/>
    </row>
    <row r="29" spans="1:10" x14ac:dyDescent="0.25">
      <c r="A29" s="6">
        <v>23</v>
      </c>
      <c r="B29" s="1" t="s">
        <v>0</v>
      </c>
      <c r="C29" s="1"/>
      <c r="D29" s="1">
        <v>12</v>
      </c>
      <c r="E29" s="1">
        <v>26</v>
      </c>
      <c r="F29" s="1">
        <v>170</v>
      </c>
      <c r="G29" s="3">
        <v>0</v>
      </c>
      <c r="H29" s="1"/>
      <c r="I29" s="1"/>
      <c r="J29" s="1"/>
    </row>
    <row r="30" spans="1:10" x14ac:dyDescent="0.25">
      <c r="A30" s="6">
        <v>24</v>
      </c>
      <c r="B30" s="1" t="s">
        <v>0</v>
      </c>
      <c r="C30" s="1"/>
      <c r="D30" s="1">
        <v>12</v>
      </c>
      <c r="E30" s="1">
        <v>10</v>
      </c>
      <c r="F30" s="1">
        <v>202</v>
      </c>
      <c r="G30" s="3">
        <v>0</v>
      </c>
      <c r="H30" s="1"/>
      <c r="I30" s="1"/>
      <c r="J30" s="1"/>
    </row>
    <row r="31" spans="1:10" x14ac:dyDescent="0.25">
      <c r="A31" s="6">
        <v>25</v>
      </c>
      <c r="B31" s="1" t="s">
        <v>0</v>
      </c>
      <c r="C31" s="1"/>
      <c r="D31" s="1">
        <v>13</v>
      </c>
      <c r="E31" s="1">
        <v>22</v>
      </c>
      <c r="F31" s="1">
        <v>225</v>
      </c>
      <c r="G31" s="3">
        <v>0</v>
      </c>
      <c r="H31" s="1"/>
      <c r="I31" s="1"/>
      <c r="J31" s="1"/>
    </row>
    <row r="32" spans="1:10" x14ac:dyDescent="0.25">
      <c r="A32" s="6">
        <v>26</v>
      </c>
      <c r="B32" s="1" t="s">
        <v>0</v>
      </c>
      <c r="C32" s="1"/>
      <c r="D32" s="1">
        <v>13</v>
      </c>
      <c r="E32" s="1">
        <v>14</v>
      </c>
      <c r="F32" s="1">
        <v>199</v>
      </c>
      <c r="G32" s="3">
        <v>1</v>
      </c>
      <c r="H32" s="1"/>
      <c r="I32" s="1"/>
      <c r="J32" s="1"/>
    </row>
    <row r="33" spans="1:10" x14ac:dyDescent="0.25">
      <c r="A33" s="6">
        <v>27</v>
      </c>
      <c r="B33" s="1" t="s">
        <v>0</v>
      </c>
      <c r="C33" s="1"/>
      <c r="D33" s="1">
        <v>14</v>
      </c>
      <c r="E33" s="1">
        <v>17</v>
      </c>
      <c r="F33" s="1">
        <v>237</v>
      </c>
      <c r="G33" s="3">
        <v>-2</v>
      </c>
      <c r="H33" s="1"/>
      <c r="I33" s="1"/>
      <c r="J33" s="1"/>
    </row>
    <row r="34" spans="1:10" x14ac:dyDescent="0.25">
      <c r="A34" s="6">
        <v>28</v>
      </c>
      <c r="B34" s="1" t="s">
        <v>0</v>
      </c>
      <c r="C34" s="1"/>
      <c r="D34" s="1">
        <v>14</v>
      </c>
      <c r="E34" s="1">
        <v>15</v>
      </c>
      <c r="F34" s="1">
        <v>197</v>
      </c>
      <c r="G34" s="3">
        <v>2</v>
      </c>
      <c r="H34" s="1"/>
      <c r="I34" s="1"/>
      <c r="J34" s="1"/>
    </row>
    <row r="35" spans="1:10" x14ac:dyDescent="0.25">
      <c r="A35" s="6">
        <v>29</v>
      </c>
      <c r="B35" s="1" t="s">
        <v>0</v>
      </c>
      <c r="C35" s="1"/>
      <c r="D35" s="1">
        <v>15</v>
      </c>
      <c r="E35" s="1">
        <v>16</v>
      </c>
      <c r="F35" s="1">
        <v>237</v>
      </c>
      <c r="G35" s="3">
        <v>0</v>
      </c>
      <c r="H35" s="1"/>
      <c r="I35" s="1"/>
      <c r="J35" s="1"/>
    </row>
    <row r="36" spans="1:10" x14ac:dyDescent="0.25">
      <c r="A36" s="6">
        <v>30</v>
      </c>
      <c r="B36" s="1" t="s">
        <v>0</v>
      </c>
      <c r="C36" s="1"/>
      <c r="D36" s="1">
        <v>15</v>
      </c>
      <c r="E36" s="1">
        <v>21</v>
      </c>
      <c r="F36" s="1">
        <v>187</v>
      </c>
      <c r="G36" s="3">
        <v>0</v>
      </c>
      <c r="H36" s="1"/>
      <c r="I36" s="1"/>
      <c r="J36" s="1"/>
    </row>
    <row r="37" spans="1:10" x14ac:dyDescent="0.25">
      <c r="A37" s="6">
        <v>31</v>
      </c>
      <c r="B37" s="1" t="s">
        <v>0</v>
      </c>
      <c r="C37" s="1"/>
      <c r="D37" s="1">
        <v>16</v>
      </c>
      <c r="E37" s="1">
        <v>15</v>
      </c>
      <c r="F37" s="1">
        <v>217</v>
      </c>
      <c r="G37" s="3">
        <v>-2</v>
      </c>
      <c r="H37" s="1"/>
      <c r="I37" s="1"/>
      <c r="J37" s="1"/>
    </row>
    <row r="38" spans="1:10" x14ac:dyDescent="0.25">
      <c r="A38" s="6">
        <v>32</v>
      </c>
      <c r="B38" s="1" t="s">
        <v>0</v>
      </c>
      <c r="C38" s="1"/>
      <c r="D38" s="1">
        <v>16</v>
      </c>
      <c r="E38" s="1">
        <v>24</v>
      </c>
      <c r="F38" s="1">
        <v>179</v>
      </c>
      <c r="G38" s="3">
        <v>2</v>
      </c>
      <c r="H38" s="1"/>
      <c r="I38" s="1"/>
      <c r="J38" s="1"/>
    </row>
    <row r="39" spans="1:10" x14ac:dyDescent="0.25">
      <c r="A39" s="6">
        <v>33</v>
      </c>
      <c r="B39" s="1" t="s">
        <v>0</v>
      </c>
      <c r="C39" s="1"/>
      <c r="D39" s="1">
        <v>17</v>
      </c>
      <c r="E39" s="1">
        <v>21</v>
      </c>
      <c r="F39" s="1">
        <v>217</v>
      </c>
      <c r="G39" s="3">
        <v>-2</v>
      </c>
      <c r="H39" s="1"/>
      <c r="I39" s="1"/>
      <c r="J39" s="1"/>
    </row>
    <row r="40" spans="1:10" x14ac:dyDescent="0.25">
      <c r="A40" s="6">
        <v>34</v>
      </c>
      <c r="B40" s="1" t="s">
        <v>0</v>
      </c>
      <c r="C40" s="1"/>
      <c r="D40" s="1">
        <v>17</v>
      </c>
      <c r="E40" s="1">
        <v>19</v>
      </c>
      <c r="F40" s="1">
        <v>226</v>
      </c>
      <c r="G40" s="3">
        <v>1</v>
      </c>
      <c r="H40" s="1"/>
      <c r="I40" s="1"/>
      <c r="J40" s="1"/>
    </row>
    <row r="41" spans="1:10" x14ac:dyDescent="0.25">
      <c r="A41" s="6">
        <v>35</v>
      </c>
      <c r="B41" s="1" t="s">
        <v>0</v>
      </c>
      <c r="C41" s="1"/>
      <c r="D41" s="1">
        <v>18</v>
      </c>
      <c r="E41" s="1">
        <v>16</v>
      </c>
      <c r="F41" s="1">
        <v>189</v>
      </c>
      <c r="G41" s="3">
        <v>-2</v>
      </c>
      <c r="H41" s="1"/>
      <c r="I41" s="1"/>
      <c r="J41" s="1"/>
    </row>
    <row r="42" spans="1:10" x14ac:dyDescent="0.25">
      <c r="A42" s="6">
        <v>36</v>
      </c>
      <c r="B42" s="1" t="s">
        <v>0</v>
      </c>
      <c r="C42" s="1"/>
      <c r="D42" s="1">
        <v>18</v>
      </c>
      <c r="E42" s="1">
        <v>14</v>
      </c>
      <c r="F42" s="1">
        <v>158</v>
      </c>
      <c r="G42" s="3">
        <v>2</v>
      </c>
      <c r="H42" s="1"/>
      <c r="I42" s="1"/>
      <c r="J42" s="1"/>
    </row>
    <row r="43" spans="1:10" x14ac:dyDescent="0.25">
      <c r="A43" s="6">
        <v>37</v>
      </c>
      <c r="B43" s="1" t="s">
        <v>0</v>
      </c>
      <c r="C43" s="1"/>
      <c r="D43" s="1">
        <v>19</v>
      </c>
      <c r="E43" s="1">
        <v>23</v>
      </c>
      <c r="F43" s="1">
        <v>215</v>
      </c>
      <c r="G43" s="3">
        <v>-1</v>
      </c>
      <c r="H43" s="1"/>
      <c r="I43" s="1"/>
      <c r="J43" s="1"/>
    </row>
    <row r="44" spans="1:10" x14ac:dyDescent="0.25">
      <c r="A44" s="6">
        <v>38</v>
      </c>
      <c r="B44" s="1" t="s">
        <v>0</v>
      </c>
      <c r="C44" s="1"/>
      <c r="D44" s="1">
        <v>19</v>
      </c>
      <c r="E44" s="1">
        <v>14</v>
      </c>
      <c r="F44" s="1">
        <v>187</v>
      </c>
      <c r="G44" s="3">
        <v>2</v>
      </c>
      <c r="H44" s="1"/>
      <c r="I44" s="1"/>
      <c r="J44" s="1"/>
    </row>
    <row r="45" spans="1:10" x14ac:dyDescent="0.25">
      <c r="A45" s="6">
        <v>39</v>
      </c>
      <c r="B45" s="1" t="s">
        <v>0</v>
      </c>
      <c r="C45" s="1"/>
      <c r="D45" s="1">
        <v>20</v>
      </c>
      <c r="E45" s="1">
        <v>12</v>
      </c>
      <c r="F45" s="1">
        <v>123</v>
      </c>
      <c r="G45" s="3">
        <v>-2</v>
      </c>
      <c r="H45" s="1"/>
      <c r="I45" s="1"/>
      <c r="J45" s="1"/>
    </row>
    <row r="46" spans="1:10" x14ac:dyDescent="0.25">
      <c r="A46" s="6">
        <v>40</v>
      </c>
      <c r="B46" s="1" t="s">
        <v>0</v>
      </c>
      <c r="C46" s="1"/>
      <c r="D46" s="1">
        <v>20</v>
      </c>
      <c r="E46" s="1">
        <v>24</v>
      </c>
      <c r="F46" s="1">
        <v>193</v>
      </c>
      <c r="G46" s="3">
        <v>0</v>
      </c>
      <c r="H46" s="1"/>
      <c r="I46" s="1"/>
      <c r="J46" s="1"/>
    </row>
    <row r="47" spans="1:10" x14ac:dyDescent="0.25">
      <c r="A47" s="6">
        <v>41</v>
      </c>
      <c r="B47" s="1" t="s">
        <v>0</v>
      </c>
      <c r="C47" s="1"/>
      <c r="D47" s="1">
        <v>21</v>
      </c>
      <c r="E47" s="1">
        <v>14</v>
      </c>
      <c r="F47" s="1">
        <v>217</v>
      </c>
      <c r="G47" s="3">
        <v>0</v>
      </c>
      <c r="H47" s="1"/>
      <c r="I47" s="1"/>
      <c r="J47" s="1"/>
    </row>
    <row r="48" spans="1:10" x14ac:dyDescent="0.25">
      <c r="A48" s="6">
        <v>42</v>
      </c>
      <c r="B48" s="1" t="s">
        <v>0</v>
      </c>
      <c r="C48" s="1"/>
      <c r="D48" s="1">
        <v>21</v>
      </c>
      <c r="E48" s="1">
        <v>18</v>
      </c>
      <c r="F48" s="1">
        <v>202</v>
      </c>
      <c r="G48" s="3">
        <v>0</v>
      </c>
      <c r="H48" s="1"/>
      <c r="I48" s="1"/>
      <c r="J48" s="1"/>
    </row>
    <row r="49" spans="1:10" x14ac:dyDescent="0.25">
      <c r="A49" s="6">
        <v>43</v>
      </c>
      <c r="B49" s="1" t="s">
        <v>0</v>
      </c>
      <c r="C49" s="1"/>
      <c r="D49" s="1">
        <v>22</v>
      </c>
      <c r="E49" s="1">
        <v>28</v>
      </c>
      <c r="F49" s="1">
        <v>238</v>
      </c>
      <c r="G49" s="3">
        <v>-2</v>
      </c>
      <c r="H49" s="1"/>
      <c r="I49" s="1"/>
      <c r="J49" s="1"/>
    </row>
    <row r="50" spans="1:10" x14ac:dyDescent="0.25">
      <c r="A50" s="6">
        <v>44</v>
      </c>
      <c r="B50" s="1" t="s">
        <v>0</v>
      </c>
      <c r="C50" s="1"/>
      <c r="D50" s="1">
        <v>22</v>
      </c>
      <c r="E50" s="1">
        <v>24</v>
      </c>
      <c r="F50" s="1">
        <v>232</v>
      </c>
      <c r="G50" s="3">
        <v>0</v>
      </c>
      <c r="H50" s="1"/>
      <c r="I50" s="1"/>
      <c r="J50" s="1"/>
    </row>
    <row r="51" spans="1:10" x14ac:dyDescent="0.25">
      <c r="A51" s="6">
        <v>45</v>
      </c>
      <c r="B51" s="1" t="s">
        <v>0</v>
      </c>
      <c r="C51" s="1"/>
      <c r="D51" s="1">
        <v>23</v>
      </c>
      <c r="E51" s="1">
        <v>28</v>
      </c>
      <c r="F51" s="1">
        <v>196</v>
      </c>
      <c r="G51" s="3">
        <v>-1</v>
      </c>
      <c r="H51" s="1"/>
      <c r="I51" s="1"/>
      <c r="J51" s="1"/>
    </row>
    <row r="52" spans="1:10" x14ac:dyDescent="0.25">
      <c r="A52" s="6">
        <v>46</v>
      </c>
      <c r="B52" s="1" t="s">
        <v>0</v>
      </c>
      <c r="C52" s="1"/>
      <c r="D52" s="1">
        <v>23</v>
      </c>
      <c r="E52" s="1">
        <v>17</v>
      </c>
      <c r="F52" s="1">
        <v>192</v>
      </c>
      <c r="G52" s="3">
        <v>1</v>
      </c>
      <c r="H52" s="1"/>
      <c r="I52" s="1"/>
      <c r="J52" s="1"/>
    </row>
    <row r="53" spans="1:10" x14ac:dyDescent="0.25">
      <c r="A53" s="6">
        <v>47</v>
      </c>
      <c r="B53" s="1" t="s">
        <v>0</v>
      </c>
      <c r="C53" s="1"/>
      <c r="D53" s="1">
        <v>24</v>
      </c>
      <c r="E53" s="1">
        <v>18</v>
      </c>
      <c r="F53" s="1">
        <v>189</v>
      </c>
      <c r="G53" s="3">
        <v>0</v>
      </c>
      <c r="H53" s="1"/>
      <c r="I53" s="1"/>
      <c r="J53" s="1"/>
    </row>
    <row r="54" spans="1:10" x14ac:dyDescent="0.25">
      <c r="A54" s="6">
        <v>48</v>
      </c>
      <c r="B54" s="1" t="s">
        <v>0</v>
      </c>
      <c r="C54" s="1"/>
      <c r="D54" s="1">
        <v>24</v>
      </c>
      <c r="E54" s="1">
        <v>20</v>
      </c>
      <c r="F54" s="1">
        <v>230</v>
      </c>
      <c r="G54" s="3">
        <v>1</v>
      </c>
      <c r="H54" s="1"/>
      <c r="I54" s="1"/>
      <c r="J54" s="1"/>
    </row>
    <row r="55" spans="1:10" x14ac:dyDescent="0.25">
      <c r="A55" s="6">
        <v>49</v>
      </c>
      <c r="B55" s="1" t="s">
        <v>0</v>
      </c>
      <c r="C55" s="1"/>
      <c r="D55" s="1">
        <v>25</v>
      </c>
      <c r="E55" s="1">
        <v>20</v>
      </c>
      <c r="F55" s="1">
        <v>189</v>
      </c>
      <c r="G55" s="3">
        <v>0</v>
      </c>
      <c r="H55" s="1"/>
      <c r="I55" s="1"/>
      <c r="J55" s="1"/>
    </row>
    <row r="56" spans="1:10" x14ac:dyDescent="0.25">
      <c r="A56" s="6">
        <v>50</v>
      </c>
      <c r="B56" s="1" t="s">
        <v>0</v>
      </c>
      <c r="C56" s="1"/>
      <c r="D56" s="1">
        <v>25</v>
      </c>
      <c r="E56" s="1">
        <v>18</v>
      </c>
      <c r="F56" s="1">
        <v>138</v>
      </c>
      <c r="G56" s="3">
        <v>1</v>
      </c>
      <c r="H56" s="1"/>
      <c r="I56" s="1"/>
      <c r="J56" s="1"/>
    </row>
    <row r="57" spans="1:10" x14ac:dyDescent="0.25">
      <c r="A57" s="6">
        <v>51</v>
      </c>
      <c r="B57" s="1" t="s">
        <v>0</v>
      </c>
      <c r="C57" s="1"/>
      <c r="D57" s="1">
        <v>26</v>
      </c>
      <c r="E57" s="1">
        <v>18</v>
      </c>
      <c r="F57" s="1">
        <v>202</v>
      </c>
      <c r="G57" s="3">
        <v>-2</v>
      </c>
      <c r="H57" s="1"/>
      <c r="I57" s="1"/>
      <c r="J57" s="1"/>
    </row>
    <row r="58" spans="1:10" x14ac:dyDescent="0.25">
      <c r="A58" s="6">
        <v>52</v>
      </c>
      <c r="B58" s="1" t="s">
        <v>0</v>
      </c>
      <c r="C58" s="1"/>
      <c r="D58" s="1">
        <v>26</v>
      </c>
      <c r="E58" s="1">
        <v>16</v>
      </c>
      <c r="F58" s="1">
        <v>200</v>
      </c>
      <c r="G58" s="3">
        <v>2</v>
      </c>
      <c r="H58" s="1"/>
      <c r="I58" s="1"/>
      <c r="J58" s="1"/>
    </row>
    <row r="59" spans="1:10" x14ac:dyDescent="0.25">
      <c r="A59" s="6">
        <v>53</v>
      </c>
      <c r="B59" s="1" t="s">
        <v>0</v>
      </c>
      <c r="C59" s="1"/>
      <c r="D59" s="1">
        <v>27</v>
      </c>
      <c r="E59" s="1">
        <v>25</v>
      </c>
      <c r="F59" s="1">
        <v>228</v>
      </c>
      <c r="G59" s="3">
        <v>-1</v>
      </c>
      <c r="H59" s="1"/>
      <c r="I59" s="1"/>
      <c r="J59" s="1"/>
    </row>
    <row r="60" spans="1:10" x14ac:dyDescent="0.25">
      <c r="A60" s="6">
        <v>54</v>
      </c>
      <c r="B60" s="1" t="s">
        <v>0</v>
      </c>
      <c r="C60" s="1"/>
      <c r="D60" s="1">
        <v>27</v>
      </c>
      <c r="E60" s="1">
        <v>20</v>
      </c>
      <c r="F60" s="1">
        <v>121</v>
      </c>
      <c r="G60" s="3">
        <v>2</v>
      </c>
      <c r="H60" s="1"/>
      <c r="I60" s="1"/>
      <c r="J60" s="1"/>
    </row>
    <row r="61" spans="1:10" x14ac:dyDescent="0.25">
      <c r="A61" s="6">
        <v>55</v>
      </c>
      <c r="B61" s="1" t="s">
        <v>0</v>
      </c>
      <c r="C61" s="1"/>
      <c r="D61" s="1">
        <v>28</v>
      </c>
      <c r="E61" s="1">
        <v>28</v>
      </c>
      <c r="F61" s="1">
        <v>175</v>
      </c>
      <c r="G61" s="3">
        <v>0</v>
      </c>
      <c r="H61" s="1"/>
      <c r="I61" s="1"/>
      <c r="J61" s="1"/>
    </row>
    <row r="62" spans="1:10" x14ac:dyDescent="0.25">
      <c r="A62" s="6">
        <v>56</v>
      </c>
      <c r="B62" s="1" t="s">
        <v>0</v>
      </c>
      <c r="C62" s="1"/>
      <c r="D62" s="1">
        <v>28</v>
      </c>
      <c r="E62" s="1">
        <v>23</v>
      </c>
      <c r="F62" s="1">
        <v>131</v>
      </c>
      <c r="G62" s="3">
        <v>1</v>
      </c>
      <c r="H62" s="1"/>
      <c r="I62" s="1"/>
      <c r="J62" s="1"/>
    </row>
    <row r="63" spans="1:10" x14ac:dyDescent="0.25">
      <c r="A63" s="6">
        <v>57</v>
      </c>
      <c r="B63" s="1" t="s">
        <v>0</v>
      </c>
      <c r="C63" s="1"/>
      <c r="D63" s="1">
        <v>29</v>
      </c>
      <c r="E63" s="1">
        <v>27</v>
      </c>
      <c r="F63" s="1">
        <v>202</v>
      </c>
      <c r="G63" s="3">
        <v>0</v>
      </c>
      <c r="H63" s="1"/>
      <c r="I63" s="1"/>
      <c r="J63" s="1"/>
    </row>
    <row r="64" spans="1:10" x14ac:dyDescent="0.25">
      <c r="A64" s="6">
        <v>58</v>
      </c>
      <c r="B64" s="1" t="s">
        <v>0</v>
      </c>
      <c r="C64" s="1"/>
      <c r="D64" s="1">
        <v>29</v>
      </c>
      <c r="E64" s="1">
        <v>25</v>
      </c>
      <c r="F64" s="1">
        <v>197</v>
      </c>
      <c r="G64" s="3">
        <v>1</v>
      </c>
      <c r="H64" s="1"/>
      <c r="I64" s="1"/>
      <c r="J64" s="1"/>
    </row>
    <row r="65" spans="1:10" x14ac:dyDescent="0.25">
      <c r="A65" s="6">
        <v>59</v>
      </c>
      <c r="B65" s="1" t="s">
        <v>0</v>
      </c>
      <c r="C65" s="1"/>
      <c r="D65" s="1">
        <v>30</v>
      </c>
      <c r="E65" s="1">
        <v>12</v>
      </c>
      <c r="F65" s="1">
        <v>127</v>
      </c>
      <c r="G65" s="3">
        <v>0</v>
      </c>
      <c r="H65" s="1"/>
      <c r="I65" s="1"/>
      <c r="J65" s="1"/>
    </row>
    <row r="66" spans="1:10" x14ac:dyDescent="0.25">
      <c r="A66" s="6">
        <v>60</v>
      </c>
      <c r="B66" s="1" t="s">
        <v>0</v>
      </c>
      <c r="C66" s="1"/>
      <c r="D66" s="1">
        <v>30</v>
      </c>
      <c r="E66" s="1">
        <v>15</v>
      </c>
      <c r="F66" s="1">
        <v>199</v>
      </c>
      <c r="G66" s="3">
        <v>1</v>
      </c>
      <c r="H66" s="1"/>
      <c r="I66" s="1"/>
      <c r="J66" s="1"/>
    </row>
    <row r="67" spans="1:10" x14ac:dyDescent="0.25">
      <c r="A67" s="6">
        <v>61</v>
      </c>
      <c r="B67" s="1" t="s">
        <v>0</v>
      </c>
      <c r="C67" s="1"/>
      <c r="D67" s="1">
        <v>31</v>
      </c>
      <c r="E67" s="1">
        <v>24</v>
      </c>
      <c r="F67" s="1">
        <v>169</v>
      </c>
      <c r="G67" s="3">
        <v>-2</v>
      </c>
      <c r="H67" s="1"/>
      <c r="I67" s="1"/>
      <c r="J67" s="1"/>
    </row>
    <row r="68" spans="1:10" x14ac:dyDescent="0.25">
      <c r="A68" s="6">
        <v>62</v>
      </c>
      <c r="B68" s="1" t="s">
        <v>0</v>
      </c>
      <c r="C68" s="1"/>
      <c r="D68" s="1">
        <v>31</v>
      </c>
      <c r="E68" s="1">
        <v>22</v>
      </c>
      <c r="F68" s="1">
        <v>216</v>
      </c>
      <c r="G68" s="3">
        <v>2</v>
      </c>
      <c r="H68" s="1"/>
      <c r="I68" s="1"/>
      <c r="J68" s="1"/>
    </row>
    <row r="69" spans="1:10" x14ac:dyDescent="0.25">
      <c r="A69" s="6">
        <v>63</v>
      </c>
      <c r="B69" s="1" t="s">
        <v>0</v>
      </c>
      <c r="C69" s="1"/>
      <c r="D69" s="1">
        <v>32</v>
      </c>
      <c r="E69" s="1">
        <v>13</v>
      </c>
      <c r="F69" s="1">
        <v>227</v>
      </c>
      <c r="G69" s="3">
        <v>0</v>
      </c>
      <c r="H69" s="1"/>
      <c r="I69" s="1"/>
      <c r="J69" s="1"/>
    </row>
    <row r="70" spans="1:10" x14ac:dyDescent="0.25">
      <c r="A70" s="6">
        <v>64</v>
      </c>
      <c r="B70" s="1" t="s">
        <v>0</v>
      </c>
      <c r="C70" s="1"/>
      <c r="D70" s="1">
        <v>32</v>
      </c>
      <c r="E70" s="1">
        <v>11</v>
      </c>
      <c r="F70" s="1">
        <v>143</v>
      </c>
      <c r="G70" s="3">
        <v>2</v>
      </c>
      <c r="H70" s="1"/>
      <c r="I70" s="1"/>
      <c r="J70" s="1"/>
    </row>
    <row r="71" spans="1:10" x14ac:dyDescent="0.25">
      <c r="A71" s="6">
        <v>65</v>
      </c>
      <c r="B71" s="1" t="s">
        <v>0</v>
      </c>
      <c r="C71" s="1"/>
      <c r="D71" s="1">
        <v>33</v>
      </c>
      <c r="E71" s="1">
        <v>14</v>
      </c>
      <c r="F71" s="1">
        <v>227</v>
      </c>
      <c r="G71" s="3">
        <v>-2</v>
      </c>
      <c r="H71" s="1"/>
      <c r="I71" s="1"/>
      <c r="J71" s="1"/>
    </row>
    <row r="72" spans="1:10" x14ac:dyDescent="0.25">
      <c r="A72" s="6">
        <v>66</v>
      </c>
      <c r="B72" s="1" t="s">
        <v>0</v>
      </c>
      <c r="C72" s="1"/>
      <c r="D72" s="1">
        <v>33</v>
      </c>
      <c r="E72" s="1">
        <v>13</v>
      </c>
      <c r="F72" s="1">
        <v>216</v>
      </c>
      <c r="G72" s="3">
        <v>0</v>
      </c>
      <c r="H72" s="1"/>
      <c r="I72" s="1"/>
      <c r="J72" s="1"/>
    </row>
    <row r="73" spans="1:10" x14ac:dyDescent="0.25">
      <c r="A73" s="6">
        <v>67</v>
      </c>
      <c r="B73" s="1" t="s">
        <v>0</v>
      </c>
      <c r="C73" s="1"/>
      <c r="D73" s="1">
        <v>34</v>
      </c>
      <c r="E73" s="1">
        <v>21</v>
      </c>
      <c r="F73" s="1">
        <v>209</v>
      </c>
      <c r="G73" s="3">
        <v>0</v>
      </c>
      <c r="H73" s="1"/>
      <c r="I73" s="1"/>
      <c r="J73" s="1"/>
    </row>
    <row r="74" spans="1:10" x14ac:dyDescent="0.25">
      <c r="A74" s="6">
        <v>68</v>
      </c>
      <c r="B74" s="1" t="s">
        <v>0</v>
      </c>
      <c r="C74" s="1"/>
      <c r="D74" s="1">
        <v>34</v>
      </c>
      <c r="E74" s="1">
        <v>21</v>
      </c>
      <c r="F74" s="1">
        <v>158</v>
      </c>
      <c r="G74" s="3">
        <v>0</v>
      </c>
      <c r="H74" s="1"/>
      <c r="I74" s="1"/>
      <c r="J74" s="1"/>
    </row>
    <row r="75" spans="1:10" x14ac:dyDescent="0.25">
      <c r="A75" s="6">
        <v>69</v>
      </c>
      <c r="B75" s="1" t="s">
        <v>0</v>
      </c>
      <c r="C75" s="1"/>
      <c r="D75" s="1">
        <v>35</v>
      </c>
      <c r="E75" s="1">
        <v>12</v>
      </c>
      <c r="F75" s="1">
        <v>181</v>
      </c>
      <c r="G75" s="3">
        <v>0</v>
      </c>
      <c r="H75" s="1"/>
      <c r="I75" s="1"/>
      <c r="J75" s="1"/>
    </row>
    <row r="76" spans="1:10" x14ac:dyDescent="0.25">
      <c r="A76" s="6">
        <v>70</v>
      </c>
      <c r="B76" s="1" t="s">
        <v>0</v>
      </c>
      <c r="C76" s="1"/>
      <c r="D76" s="1">
        <v>35</v>
      </c>
      <c r="E76" s="1">
        <v>16</v>
      </c>
      <c r="F76" s="1">
        <v>216</v>
      </c>
      <c r="G76" s="3">
        <v>0</v>
      </c>
      <c r="H76" s="1"/>
      <c r="I76" s="1"/>
      <c r="J76" s="1"/>
    </row>
    <row r="77" spans="1:10" x14ac:dyDescent="0.25">
      <c r="A77" s="6">
        <v>71</v>
      </c>
      <c r="B77" s="1" t="s">
        <v>0</v>
      </c>
      <c r="C77" s="1"/>
      <c r="D77" s="1">
        <v>36</v>
      </c>
      <c r="E77" s="1">
        <v>22</v>
      </c>
      <c r="F77" s="1">
        <v>145</v>
      </c>
      <c r="G77" s="3">
        <v>0</v>
      </c>
      <c r="H77" s="1"/>
      <c r="I77" s="1"/>
      <c r="J77" s="1"/>
    </row>
    <row r="78" spans="1:10" x14ac:dyDescent="0.25">
      <c r="A78" s="6">
        <v>72</v>
      </c>
      <c r="B78" s="1" t="s">
        <v>0</v>
      </c>
      <c r="C78" s="1"/>
      <c r="D78" s="1">
        <v>36</v>
      </c>
      <c r="E78" s="1">
        <v>21</v>
      </c>
      <c r="F78" s="1">
        <v>217</v>
      </c>
      <c r="G78" s="3">
        <v>1</v>
      </c>
      <c r="H78" s="1"/>
      <c r="I78" s="1"/>
      <c r="J78" s="1"/>
    </row>
    <row r="79" spans="1:10" x14ac:dyDescent="0.25">
      <c r="A79" s="6">
        <v>73</v>
      </c>
      <c r="B79" s="1" t="s">
        <v>0</v>
      </c>
      <c r="C79" s="1"/>
      <c r="D79" s="1">
        <v>37</v>
      </c>
      <c r="E79" s="1">
        <v>19</v>
      </c>
      <c r="F79" s="1">
        <v>177</v>
      </c>
      <c r="G79" s="3">
        <v>-2</v>
      </c>
      <c r="H79" s="1"/>
      <c r="I79" s="1"/>
      <c r="J79" s="1"/>
    </row>
    <row r="80" spans="1:10" x14ac:dyDescent="0.25">
      <c r="A80" s="6">
        <v>74</v>
      </c>
      <c r="B80" s="1" t="s">
        <v>0</v>
      </c>
      <c r="C80" s="1"/>
      <c r="D80" s="1">
        <v>37</v>
      </c>
      <c r="E80" s="1">
        <v>19</v>
      </c>
      <c r="F80" s="1">
        <v>180</v>
      </c>
      <c r="G80" s="3">
        <v>0</v>
      </c>
      <c r="H80" s="1"/>
      <c r="I80" s="1"/>
      <c r="J80" s="1"/>
    </row>
    <row r="81" spans="1:10" x14ac:dyDescent="0.25">
      <c r="A81" s="6">
        <v>75</v>
      </c>
      <c r="B81" s="1" t="s">
        <v>0</v>
      </c>
      <c r="C81" s="1"/>
      <c r="D81" s="1">
        <v>38</v>
      </c>
      <c r="E81" s="1">
        <v>21</v>
      </c>
      <c r="F81" s="1">
        <v>148</v>
      </c>
      <c r="G81" s="3">
        <v>-2</v>
      </c>
      <c r="H81" s="1"/>
      <c r="I81" s="1"/>
      <c r="J81" s="1"/>
    </row>
    <row r="82" spans="1:10" x14ac:dyDescent="0.25">
      <c r="A82" s="6">
        <v>76</v>
      </c>
      <c r="B82" s="1" t="s">
        <v>0</v>
      </c>
      <c r="C82" s="1"/>
      <c r="D82" s="1">
        <v>38</v>
      </c>
      <c r="E82" s="1">
        <v>13</v>
      </c>
      <c r="F82" s="1">
        <v>184</v>
      </c>
      <c r="G82" s="3">
        <v>2</v>
      </c>
      <c r="H82" s="1"/>
      <c r="I82" s="1"/>
      <c r="J82" s="1"/>
    </row>
    <row r="83" spans="1:10" x14ac:dyDescent="0.25">
      <c r="A83" s="6">
        <v>77</v>
      </c>
      <c r="B83" s="1" t="s">
        <v>0</v>
      </c>
      <c r="C83" s="1"/>
      <c r="D83" s="1">
        <v>39</v>
      </c>
      <c r="E83" s="1">
        <v>25</v>
      </c>
      <c r="F83" s="1">
        <v>201</v>
      </c>
      <c r="G83" s="3">
        <v>-1</v>
      </c>
      <c r="H83" s="1"/>
      <c r="I83" s="1"/>
      <c r="J83" s="1"/>
    </row>
    <row r="84" spans="1:10" x14ac:dyDescent="0.25">
      <c r="A84" s="6">
        <v>78</v>
      </c>
      <c r="B84" s="1" t="s">
        <v>0</v>
      </c>
      <c r="C84" s="1"/>
      <c r="D84" s="1">
        <v>39</v>
      </c>
      <c r="E84" s="1">
        <v>22</v>
      </c>
      <c r="F84" s="1">
        <v>123</v>
      </c>
      <c r="G84" s="3">
        <v>1</v>
      </c>
      <c r="H84" s="1"/>
      <c r="I84" s="1"/>
      <c r="J84" s="1"/>
    </row>
    <row r="85" spans="1:10" x14ac:dyDescent="0.25">
      <c r="A85" s="6">
        <v>79</v>
      </c>
      <c r="B85" s="1" t="s">
        <v>0</v>
      </c>
      <c r="C85" s="1"/>
      <c r="D85" s="1">
        <v>40</v>
      </c>
      <c r="E85" s="1">
        <v>28</v>
      </c>
      <c r="F85" s="1">
        <v>137</v>
      </c>
      <c r="G85" s="3">
        <v>-2</v>
      </c>
      <c r="H85" s="1"/>
      <c r="I85" s="1"/>
      <c r="J85" s="1"/>
    </row>
    <row r="86" spans="1:10" x14ac:dyDescent="0.25">
      <c r="A86" s="6">
        <v>80</v>
      </c>
      <c r="B86" s="1" t="s">
        <v>0</v>
      </c>
      <c r="C86" s="1"/>
      <c r="D86" s="1">
        <v>40</v>
      </c>
      <c r="E86" s="1">
        <v>15</v>
      </c>
      <c r="F86" s="1">
        <v>236</v>
      </c>
      <c r="G86" s="3">
        <v>2</v>
      </c>
      <c r="H86" s="1"/>
      <c r="I86" s="1"/>
      <c r="J86" s="1"/>
    </row>
    <row r="87" spans="1:10" x14ac:dyDescent="0.25">
      <c r="A87" s="6">
        <v>81</v>
      </c>
      <c r="B87" s="1" t="s">
        <v>0</v>
      </c>
      <c r="C87" s="1"/>
      <c r="D87" s="1">
        <v>41</v>
      </c>
      <c r="E87" s="1">
        <v>18</v>
      </c>
      <c r="F87" s="1">
        <v>218</v>
      </c>
      <c r="G87" s="3">
        <v>0</v>
      </c>
      <c r="H87" s="1"/>
      <c r="I87" s="1"/>
      <c r="J87" s="1"/>
    </row>
    <row r="88" spans="1:10" x14ac:dyDescent="0.25">
      <c r="A88" s="6">
        <v>82</v>
      </c>
      <c r="B88" s="1" t="s">
        <v>0</v>
      </c>
      <c r="C88" s="1"/>
      <c r="D88" s="1">
        <v>41</v>
      </c>
      <c r="E88" s="1">
        <v>22</v>
      </c>
      <c r="F88" s="1">
        <v>141</v>
      </c>
      <c r="G88" s="3">
        <v>1</v>
      </c>
      <c r="H88" s="1"/>
      <c r="I88" s="1"/>
      <c r="J88" s="1"/>
    </row>
    <row r="89" spans="1:10" x14ac:dyDescent="0.25">
      <c r="A89" s="6">
        <v>83</v>
      </c>
      <c r="B89" s="1" t="s">
        <v>0</v>
      </c>
      <c r="C89" s="1"/>
      <c r="D89" s="1">
        <v>42</v>
      </c>
      <c r="E89" s="1">
        <v>13</v>
      </c>
      <c r="F89" s="1">
        <v>144</v>
      </c>
      <c r="G89" s="3">
        <v>-1</v>
      </c>
      <c r="H89" s="1"/>
      <c r="I89" s="1"/>
      <c r="J89" s="1"/>
    </row>
    <row r="90" spans="1:10" x14ac:dyDescent="0.25">
      <c r="A90" s="6">
        <v>84</v>
      </c>
      <c r="B90" s="1" t="s">
        <v>0</v>
      </c>
      <c r="C90" s="1"/>
      <c r="D90" s="1">
        <v>42</v>
      </c>
      <c r="E90" s="1">
        <v>26</v>
      </c>
      <c r="F90" s="1">
        <v>185</v>
      </c>
      <c r="G90" s="3">
        <v>2</v>
      </c>
      <c r="H90" s="1"/>
      <c r="I90" s="1"/>
      <c r="J90" s="1"/>
    </row>
    <row r="91" spans="1:10" x14ac:dyDescent="0.25">
      <c r="A91" s="6">
        <v>85</v>
      </c>
      <c r="B91" s="1" t="s">
        <v>0</v>
      </c>
      <c r="C91" s="1"/>
      <c r="D91" s="1">
        <v>43</v>
      </c>
      <c r="E91" s="1">
        <v>14</v>
      </c>
      <c r="F91" s="1">
        <v>237</v>
      </c>
      <c r="G91" s="3">
        <v>0</v>
      </c>
      <c r="H91" s="1"/>
      <c r="I91" s="1"/>
      <c r="J91" s="1"/>
    </row>
    <row r="92" spans="1:10" x14ac:dyDescent="0.25">
      <c r="A92" s="6">
        <v>86</v>
      </c>
      <c r="B92" s="1" t="s">
        <v>0</v>
      </c>
      <c r="C92" s="1"/>
      <c r="D92" s="1">
        <v>43</v>
      </c>
      <c r="E92" s="1">
        <v>11</v>
      </c>
      <c r="F92" s="1">
        <v>130</v>
      </c>
      <c r="G92" s="3">
        <v>1</v>
      </c>
      <c r="H92" s="1"/>
      <c r="I92" s="1"/>
      <c r="J92" s="1"/>
    </row>
    <row r="93" spans="1:10" x14ac:dyDescent="0.25">
      <c r="A93" s="6">
        <v>87</v>
      </c>
      <c r="B93" s="1" t="s">
        <v>0</v>
      </c>
      <c r="C93" s="1"/>
      <c r="D93" s="1">
        <v>44</v>
      </c>
      <c r="E93" s="1">
        <v>17</v>
      </c>
      <c r="F93" s="1">
        <v>227</v>
      </c>
      <c r="G93" s="3">
        <v>0</v>
      </c>
      <c r="H93" s="1"/>
      <c r="I93" s="1"/>
      <c r="J93" s="1"/>
    </row>
    <row r="94" spans="1:10" x14ac:dyDescent="0.25">
      <c r="A94" s="6">
        <v>88</v>
      </c>
      <c r="B94" s="1" t="s">
        <v>0</v>
      </c>
      <c r="C94" s="1"/>
      <c r="D94" s="1">
        <v>44</v>
      </c>
      <c r="E94" s="1">
        <v>13</v>
      </c>
      <c r="F94" s="1">
        <v>236</v>
      </c>
      <c r="G94" s="3">
        <v>0</v>
      </c>
      <c r="H94" s="1"/>
      <c r="I94" s="1"/>
      <c r="J94" s="1"/>
    </row>
    <row r="95" spans="1:10" x14ac:dyDescent="0.25">
      <c r="A95" s="6">
        <v>89</v>
      </c>
      <c r="B95" s="1" t="s">
        <v>0</v>
      </c>
      <c r="C95" s="1"/>
      <c r="D95" s="1">
        <v>45</v>
      </c>
      <c r="E95" s="1">
        <v>20</v>
      </c>
      <c r="F95" s="1">
        <v>158</v>
      </c>
      <c r="G95" s="3">
        <v>0</v>
      </c>
      <c r="H95" s="1"/>
      <c r="I95" s="1"/>
      <c r="J95" s="1"/>
    </row>
    <row r="96" spans="1:10" x14ac:dyDescent="0.25">
      <c r="A96" s="6">
        <v>90</v>
      </c>
      <c r="B96" s="1" t="s">
        <v>0</v>
      </c>
      <c r="C96" s="1"/>
      <c r="D96" s="1">
        <v>45</v>
      </c>
      <c r="E96" s="1">
        <v>14</v>
      </c>
      <c r="F96" s="1">
        <v>189</v>
      </c>
      <c r="G96" s="3">
        <v>1</v>
      </c>
      <c r="H96" s="1"/>
      <c r="I96" s="1"/>
      <c r="J96" s="1"/>
    </row>
    <row r="97" spans="1:10" x14ac:dyDescent="0.25">
      <c r="A97" s="6">
        <v>91</v>
      </c>
      <c r="B97" s="1" t="s">
        <v>0</v>
      </c>
      <c r="C97" s="1"/>
      <c r="D97" s="1">
        <v>46</v>
      </c>
      <c r="E97" s="1">
        <v>15</v>
      </c>
      <c r="F97" s="1">
        <v>183</v>
      </c>
      <c r="G97" s="3">
        <v>0</v>
      </c>
      <c r="H97" s="1"/>
      <c r="I97" s="1"/>
      <c r="J97" s="1"/>
    </row>
    <row r="98" spans="1:10" x14ac:dyDescent="0.25">
      <c r="A98" s="6">
        <v>92</v>
      </c>
      <c r="B98" s="1" t="s">
        <v>0</v>
      </c>
      <c r="C98" s="1"/>
      <c r="D98" s="1">
        <v>46</v>
      </c>
      <c r="E98" s="1">
        <v>28</v>
      </c>
      <c r="F98" s="1">
        <v>230</v>
      </c>
      <c r="G98" s="3">
        <v>2</v>
      </c>
      <c r="H98" s="1"/>
      <c r="I98" s="1"/>
      <c r="J98" s="1"/>
    </row>
    <row r="99" spans="1:10" x14ac:dyDescent="0.25">
      <c r="A99" s="6">
        <v>93</v>
      </c>
      <c r="B99" s="1" t="s">
        <v>0</v>
      </c>
      <c r="C99" s="1"/>
      <c r="D99" s="1">
        <v>47</v>
      </c>
      <c r="E99" s="1">
        <v>28</v>
      </c>
      <c r="F99" s="1">
        <v>138</v>
      </c>
      <c r="G99" s="3">
        <v>-1</v>
      </c>
      <c r="H99" s="1"/>
      <c r="I99" s="1"/>
      <c r="J99" s="1"/>
    </row>
    <row r="100" spans="1:10" x14ac:dyDescent="0.25">
      <c r="A100" s="6">
        <v>94</v>
      </c>
      <c r="B100" s="1" t="s">
        <v>0</v>
      </c>
      <c r="C100" s="1"/>
      <c r="D100" s="1">
        <v>47</v>
      </c>
      <c r="E100" s="1">
        <v>12</v>
      </c>
      <c r="F100" s="1">
        <v>148</v>
      </c>
      <c r="G100" s="3">
        <v>2</v>
      </c>
      <c r="H100" s="1"/>
      <c r="I100" s="1"/>
      <c r="J100" s="1"/>
    </row>
    <row r="101" spans="1:10" x14ac:dyDescent="0.25">
      <c r="A101" s="6">
        <v>95</v>
      </c>
      <c r="B101" s="1" t="s">
        <v>0</v>
      </c>
      <c r="C101" s="1"/>
      <c r="D101" s="1">
        <v>48</v>
      </c>
      <c r="E101" s="1">
        <v>17</v>
      </c>
      <c r="F101" s="1">
        <v>214</v>
      </c>
      <c r="G101" s="3">
        <v>-1</v>
      </c>
      <c r="H101" s="1"/>
      <c r="I101" s="1"/>
      <c r="J101" s="1"/>
    </row>
    <row r="102" spans="1:10" x14ac:dyDescent="0.25">
      <c r="A102" s="6">
        <v>96</v>
      </c>
      <c r="B102" s="1" t="s">
        <v>0</v>
      </c>
      <c r="C102" s="1"/>
      <c r="D102" s="1">
        <v>48</v>
      </c>
      <c r="E102" s="1">
        <v>12</v>
      </c>
      <c r="F102" s="1">
        <v>172</v>
      </c>
      <c r="G102" s="3">
        <v>2</v>
      </c>
      <c r="H102" s="1"/>
      <c r="I102" s="1"/>
      <c r="J102" s="1"/>
    </row>
    <row r="103" spans="1:10" x14ac:dyDescent="0.25">
      <c r="A103" s="6">
        <v>97</v>
      </c>
      <c r="B103" s="1" t="s">
        <v>0</v>
      </c>
      <c r="C103" s="1"/>
      <c r="D103" s="1">
        <v>49</v>
      </c>
      <c r="E103" s="1">
        <v>22</v>
      </c>
      <c r="F103" s="1">
        <v>139</v>
      </c>
      <c r="G103" s="3">
        <v>0</v>
      </c>
      <c r="H103" s="1"/>
      <c r="I103" s="1"/>
      <c r="J103" s="1"/>
    </row>
    <row r="104" spans="1:10" x14ac:dyDescent="0.25">
      <c r="A104" s="6">
        <v>98</v>
      </c>
      <c r="B104" s="1" t="s">
        <v>0</v>
      </c>
      <c r="C104" s="1"/>
      <c r="D104" s="1">
        <v>49</v>
      </c>
      <c r="E104" s="1">
        <v>23</v>
      </c>
      <c r="F104" s="1">
        <v>227</v>
      </c>
      <c r="G104" s="3">
        <v>2</v>
      </c>
      <c r="H104" s="1"/>
      <c r="I104" s="1"/>
      <c r="J104" s="1"/>
    </row>
    <row r="105" spans="1:10" x14ac:dyDescent="0.25">
      <c r="A105" s="6">
        <v>99</v>
      </c>
      <c r="B105" s="1" t="s">
        <v>0</v>
      </c>
      <c r="C105" s="1"/>
      <c r="D105" s="1">
        <v>50</v>
      </c>
      <c r="E105" s="1">
        <v>21</v>
      </c>
      <c r="F105" s="1">
        <v>225</v>
      </c>
      <c r="G105" s="3">
        <v>-2</v>
      </c>
      <c r="H105" s="1"/>
      <c r="I105" s="1"/>
      <c r="J105" s="1"/>
    </row>
    <row r="106" spans="1:10" x14ac:dyDescent="0.25">
      <c r="A106" s="6">
        <v>100</v>
      </c>
      <c r="B106" s="1" t="s">
        <v>0</v>
      </c>
      <c r="C106" s="1"/>
      <c r="D106" s="1">
        <v>50</v>
      </c>
      <c r="E106" s="1">
        <v>18</v>
      </c>
      <c r="F106" s="1">
        <v>203</v>
      </c>
      <c r="G106" s="3">
        <v>0</v>
      </c>
      <c r="H106" s="1"/>
      <c r="I106" s="1"/>
      <c r="J106" s="1"/>
    </row>
    <row r="107" spans="1:10" x14ac:dyDescent="0.25">
      <c r="A107" s="6">
        <v>101</v>
      </c>
      <c r="B107" s="1" t="s">
        <v>0</v>
      </c>
      <c r="C107" s="1"/>
      <c r="D107" s="1">
        <v>51</v>
      </c>
      <c r="E107" s="1">
        <v>14</v>
      </c>
      <c r="F107" s="1">
        <v>165</v>
      </c>
      <c r="G107" s="3">
        <v>-1</v>
      </c>
      <c r="H107" s="1"/>
      <c r="I107" s="1"/>
      <c r="J107" s="1"/>
    </row>
    <row r="108" spans="1:10" x14ac:dyDescent="0.25">
      <c r="A108" s="6">
        <v>102</v>
      </c>
      <c r="B108" s="1" t="s">
        <v>0</v>
      </c>
      <c r="C108" s="1"/>
      <c r="D108" s="1">
        <v>51</v>
      </c>
      <c r="E108" s="1">
        <v>12</v>
      </c>
      <c r="F108" s="1">
        <v>169</v>
      </c>
      <c r="G108" s="3">
        <v>2</v>
      </c>
      <c r="H108" s="1"/>
      <c r="I108" s="1"/>
      <c r="J108" s="1"/>
    </row>
    <row r="109" spans="1:10" x14ac:dyDescent="0.25">
      <c r="A109" s="6">
        <v>103</v>
      </c>
      <c r="B109" s="1" t="s">
        <v>0</v>
      </c>
      <c r="C109" s="1"/>
      <c r="D109" s="1">
        <v>52</v>
      </c>
      <c r="E109" s="1">
        <v>14</v>
      </c>
      <c r="F109" s="1">
        <v>136</v>
      </c>
      <c r="G109" s="3">
        <v>-2</v>
      </c>
      <c r="H109" s="1"/>
      <c r="I109" s="1"/>
      <c r="J109" s="1"/>
    </row>
    <row r="110" spans="1:10" x14ac:dyDescent="0.25">
      <c r="A110" s="6">
        <v>104</v>
      </c>
      <c r="B110" s="1" t="s">
        <v>0</v>
      </c>
      <c r="C110" s="1"/>
      <c r="D110" s="1">
        <v>52</v>
      </c>
      <c r="E110" s="1">
        <v>19</v>
      </c>
      <c r="F110" s="1">
        <v>157</v>
      </c>
      <c r="G110" s="3">
        <v>1</v>
      </c>
      <c r="H110" s="1"/>
      <c r="I110" s="1"/>
      <c r="J110" s="1"/>
    </row>
    <row r="111" spans="1:10" x14ac:dyDescent="0.25">
      <c r="A111" s="6">
        <v>105</v>
      </c>
      <c r="B111" s="1" t="s">
        <v>0</v>
      </c>
      <c r="C111" s="1"/>
      <c r="D111" s="1">
        <v>53</v>
      </c>
      <c r="E111" s="1">
        <v>12</v>
      </c>
      <c r="F111" s="1">
        <v>144</v>
      </c>
      <c r="G111" s="3">
        <v>-2</v>
      </c>
      <c r="H111" s="1"/>
      <c r="I111" s="1"/>
      <c r="J111" s="1"/>
    </row>
    <row r="112" spans="1:10" x14ac:dyDescent="0.25">
      <c r="A112" s="6">
        <v>106</v>
      </c>
      <c r="B112" s="1" t="s">
        <v>0</v>
      </c>
      <c r="C112" s="1"/>
      <c r="D112" s="1">
        <v>53</v>
      </c>
      <c r="E112" s="1">
        <v>28</v>
      </c>
      <c r="F112" s="1">
        <v>121</v>
      </c>
      <c r="G112" s="3">
        <v>1</v>
      </c>
      <c r="H112" s="1"/>
      <c r="I112" s="1"/>
      <c r="J112" s="1"/>
    </row>
    <row r="113" spans="1:10" x14ac:dyDescent="0.25">
      <c r="A113" s="6">
        <v>107</v>
      </c>
      <c r="B113" s="1" t="s">
        <v>0</v>
      </c>
      <c r="C113" s="1"/>
      <c r="D113" s="1">
        <v>54</v>
      </c>
      <c r="E113" s="1">
        <v>25</v>
      </c>
      <c r="F113" s="1">
        <v>172</v>
      </c>
      <c r="G113" s="3">
        <v>0</v>
      </c>
      <c r="H113" s="1"/>
      <c r="I113" s="1"/>
      <c r="J113" s="1"/>
    </row>
    <row r="114" spans="1:10" x14ac:dyDescent="0.25">
      <c r="A114" s="6">
        <v>108</v>
      </c>
      <c r="B114" s="1" t="s">
        <v>0</v>
      </c>
      <c r="C114" s="1"/>
      <c r="D114" s="1">
        <v>54</v>
      </c>
      <c r="E114" s="1">
        <v>14</v>
      </c>
      <c r="F114" s="1">
        <v>160</v>
      </c>
      <c r="G114" s="3">
        <v>2</v>
      </c>
      <c r="H114" s="1"/>
      <c r="I114" s="1"/>
      <c r="J114" s="1"/>
    </row>
    <row r="115" spans="1:10" x14ac:dyDescent="0.25">
      <c r="A115" s="6">
        <v>109</v>
      </c>
      <c r="B115" s="1" t="s">
        <v>0</v>
      </c>
      <c r="C115" s="1"/>
      <c r="D115" s="1">
        <v>55</v>
      </c>
      <c r="E115" s="1">
        <v>27</v>
      </c>
      <c r="F115" s="1">
        <v>209</v>
      </c>
      <c r="G115" s="3">
        <v>0</v>
      </c>
      <c r="H115" s="1"/>
      <c r="I115" s="1"/>
      <c r="J115" s="1"/>
    </row>
    <row r="116" spans="1:10" x14ac:dyDescent="0.25">
      <c r="A116" s="6">
        <v>110</v>
      </c>
      <c r="B116" s="1" t="s">
        <v>0</v>
      </c>
      <c r="C116" s="1"/>
      <c r="D116" s="1">
        <v>55</v>
      </c>
      <c r="E116" s="1">
        <v>25</v>
      </c>
      <c r="F116" s="1">
        <v>192</v>
      </c>
      <c r="G116" s="3">
        <v>0</v>
      </c>
      <c r="H116" s="1"/>
      <c r="I116" s="1"/>
      <c r="J116" s="1"/>
    </row>
    <row r="117" spans="1:10" x14ac:dyDescent="0.25">
      <c r="A117" s="6">
        <v>111</v>
      </c>
      <c r="B117" s="1" t="s">
        <v>0</v>
      </c>
      <c r="C117" s="1"/>
      <c r="D117" s="1">
        <v>56</v>
      </c>
      <c r="E117" s="1">
        <v>17</v>
      </c>
      <c r="F117" s="1">
        <v>230</v>
      </c>
      <c r="G117" s="3">
        <v>-2</v>
      </c>
      <c r="H117" s="1"/>
      <c r="I117" s="1"/>
      <c r="J117" s="1"/>
    </row>
    <row r="118" spans="1:10" x14ac:dyDescent="0.25">
      <c r="A118" s="6">
        <v>112</v>
      </c>
      <c r="B118" s="1" t="s">
        <v>0</v>
      </c>
      <c r="C118" s="1"/>
      <c r="D118" s="1">
        <v>56</v>
      </c>
      <c r="E118" s="1">
        <v>15</v>
      </c>
      <c r="F118" s="1">
        <v>176</v>
      </c>
      <c r="G118" s="3">
        <v>2</v>
      </c>
      <c r="H118" s="1"/>
      <c r="I118" s="1"/>
      <c r="J118" s="1"/>
    </row>
    <row r="119" spans="1:10" x14ac:dyDescent="0.25">
      <c r="A119" s="6">
        <v>113</v>
      </c>
      <c r="B119" s="1" t="s">
        <v>0</v>
      </c>
      <c r="C119" s="1"/>
      <c r="D119" s="1">
        <v>57</v>
      </c>
      <c r="E119" s="1">
        <v>24</v>
      </c>
      <c r="F119" s="1">
        <v>190</v>
      </c>
      <c r="G119" s="3">
        <v>-1</v>
      </c>
      <c r="H119" s="1"/>
      <c r="I119" s="1"/>
      <c r="J119" s="1"/>
    </row>
    <row r="120" spans="1:10" x14ac:dyDescent="0.25">
      <c r="A120" s="6">
        <v>114</v>
      </c>
      <c r="B120" s="1" t="s">
        <v>0</v>
      </c>
      <c r="C120" s="1"/>
      <c r="D120" s="1">
        <v>57</v>
      </c>
      <c r="E120" s="1">
        <v>19</v>
      </c>
      <c r="F120" s="1">
        <v>180</v>
      </c>
      <c r="G120" s="3">
        <v>0</v>
      </c>
      <c r="H120" s="1"/>
      <c r="I120" s="1"/>
      <c r="J120" s="1"/>
    </row>
    <row r="121" spans="1:10" x14ac:dyDescent="0.25">
      <c r="A121" s="6">
        <v>115</v>
      </c>
      <c r="B121" s="1" t="s">
        <v>0</v>
      </c>
      <c r="C121" s="1"/>
      <c r="D121" s="1">
        <v>58</v>
      </c>
      <c r="E121" s="1">
        <v>28</v>
      </c>
      <c r="F121" s="1">
        <v>209</v>
      </c>
      <c r="G121" s="3">
        <v>0</v>
      </c>
      <c r="H121" s="1"/>
      <c r="I121" s="1"/>
      <c r="J121" s="1"/>
    </row>
    <row r="122" spans="1:10" x14ac:dyDescent="0.25">
      <c r="A122" s="6">
        <v>116</v>
      </c>
      <c r="B122" s="1" t="s">
        <v>0</v>
      </c>
      <c r="C122" s="1"/>
      <c r="D122" s="1">
        <v>58</v>
      </c>
      <c r="E122" s="1">
        <v>23</v>
      </c>
      <c r="F122" s="1">
        <v>147</v>
      </c>
      <c r="G122" s="3">
        <v>1</v>
      </c>
      <c r="H122" s="1"/>
      <c r="I122" s="1"/>
      <c r="J122" s="1"/>
    </row>
    <row r="123" spans="1:10" x14ac:dyDescent="0.25">
      <c r="A123" s="6">
        <v>117</v>
      </c>
      <c r="B123" s="1" t="s">
        <v>0</v>
      </c>
      <c r="C123" s="1"/>
      <c r="D123" s="1">
        <v>59</v>
      </c>
      <c r="E123" s="1">
        <v>16</v>
      </c>
      <c r="F123" s="1">
        <v>192</v>
      </c>
      <c r="G123" s="3">
        <v>0</v>
      </c>
      <c r="H123" s="1"/>
      <c r="I123" s="1"/>
      <c r="J123" s="1"/>
    </row>
    <row r="124" spans="1:10" x14ac:dyDescent="0.25">
      <c r="A124" s="6">
        <v>118</v>
      </c>
      <c r="B124" s="1" t="s">
        <v>0</v>
      </c>
      <c r="C124" s="1"/>
      <c r="D124" s="1">
        <v>59</v>
      </c>
      <c r="E124" s="1">
        <v>17</v>
      </c>
      <c r="F124" s="1">
        <v>197</v>
      </c>
      <c r="G124" s="3">
        <v>2</v>
      </c>
      <c r="H124" s="1"/>
      <c r="I124" s="1"/>
      <c r="J124" s="1"/>
    </row>
    <row r="125" spans="1:10" x14ac:dyDescent="0.25">
      <c r="A125" s="6">
        <v>119</v>
      </c>
      <c r="B125" s="1" t="s">
        <v>0</v>
      </c>
      <c r="C125" s="1"/>
      <c r="D125" s="1">
        <v>60</v>
      </c>
      <c r="E125" s="1">
        <v>27</v>
      </c>
      <c r="F125" s="1">
        <v>136</v>
      </c>
      <c r="G125" s="3">
        <v>-2</v>
      </c>
      <c r="H125" s="1"/>
      <c r="I125" s="1"/>
      <c r="J125" s="1"/>
    </row>
    <row r="126" spans="1:10" x14ac:dyDescent="0.25">
      <c r="A126" s="6">
        <v>120</v>
      </c>
      <c r="B126" s="1" t="s">
        <v>0</v>
      </c>
      <c r="C126" s="1"/>
      <c r="D126" s="1">
        <v>60</v>
      </c>
      <c r="E126" s="1">
        <v>17</v>
      </c>
      <c r="F126" s="1">
        <v>162</v>
      </c>
      <c r="G126" s="3">
        <v>1</v>
      </c>
      <c r="H126" s="1"/>
      <c r="I126" s="1"/>
      <c r="J126" s="1"/>
    </row>
    <row r="127" spans="1:10" x14ac:dyDescent="0.25">
      <c r="A127" s="6">
        <v>121</v>
      </c>
      <c r="B127" s="1" t="s">
        <v>0</v>
      </c>
      <c r="C127" s="1"/>
      <c r="D127" s="1">
        <v>61</v>
      </c>
      <c r="E127" s="1">
        <v>27</v>
      </c>
      <c r="F127" s="1">
        <v>133</v>
      </c>
      <c r="G127" s="3">
        <v>0</v>
      </c>
      <c r="H127" s="1"/>
      <c r="I127" s="1"/>
      <c r="J127" s="1"/>
    </row>
    <row r="128" spans="1:10" x14ac:dyDescent="0.25">
      <c r="A128" s="6">
        <v>122</v>
      </c>
      <c r="B128" s="1" t="s">
        <v>0</v>
      </c>
      <c r="C128" s="1"/>
      <c r="D128" s="1">
        <v>61</v>
      </c>
      <c r="E128" s="1">
        <v>11</v>
      </c>
      <c r="F128" s="1">
        <v>238</v>
      </c>
      <c r="G128" s="3">
        <v>1</v>
      </c>
      <c r="H128" s="1"/>
      <c r="I128" s="1"/>
      <c r="J128" s="1"/>
    </row>
    <row r="129" spans="1:10" x14ac:dyDescent="0.25">
      <c r="A129" s="6">
        <v>123</v>
      </c>
      <c r="B129" s="1" t="s">
        <v>0</v>
      </c>
      <c r="C129" s="1"/>
      <c r="D129" s="1">
        <v>62</v>
      </c>
      <c r="E129" s="1">
        <v>24</v>
      </c>
      <c r="F129" s="1">
        <v>193</v>
      </c>
      <c r="G129" s="3">
        <v>-2</v>
      </c>
      <c r="H129" s="1"/>
      <c r="I129" s="1"/>
      <c r="J129" s="1"/>
    </row>
    <row r="130" spans="1:10" x14ac:dyDescent="0.25">
      <c r="A130" s="6">
        <v>124</v>
      </c>
      <c r="B130" s="1" t="s">
        <v>0</v>
      </c>
      <c r="C130" s="1"/>
      <c r="D130" s="1">
        <v>62</v>
      </c>
      <c r="E130" s="1">
        <v>23</v>
      </c>
      <c r="F130" s="1">
        <v>224</v>
      </c>
      <c r="G130" s="3">
        <v>2</v>
      </c>
      <c r="H130" s="1"/>
      <c r="I130" s="1"/>
      <c r="J130" s="1"/>
    </row>
    <row r="131" spans="1:10" x14ac:dyDescent="0.25">
      <c r="A131" s="6">
        <v>125</v>
      </c>
      <c r="B131" s="1" t="s">
        <v>0</v>
      </c>
      <c r="C131" s="1"/>
      <c r="D131" s="1">
        <v>63</v>
      </c>
      <c r="E131" s="1">
        <v>10</v>
      </c>
      <c r="F131" s="1">
        <v>172</v>
      </c>
      <c r="G131" s="3">
        <v>0</v>
      </c>
      <c r="H131" s="1"/>
      <c r="I131" s="1"/>
      <c r="J131" s="1"/>
    </row>
    <row r="132" spans="1:10" x14ac:dyDescent="0.25">
      <c r="A132" s="6">
        <v>126</v>
      </c>
      <c r="B132" s="1" t="s">
        <v>0</v>
      </c>
      <c r="C132" s="1"/>
      <c r="D132" s="1">
        <v>63</v>
      </c>
      <c r="E132" s="1">
        <v>14</v>
      </c>
      <c r="F132" s="1">
        <v>163</v>
      </c>
      <c r="G132" s="3">
        <v>2</v>
      </c>
      <c r="H132" s="1"/>
      <c r="I132" s="1"/>
      <c r="J132" s="1"/>
    </row>
    <row r="133" spans="1:10" x14ac:dyDescent="0.25">
      <c r="A133" s="6">
        <v>127</v>
      </c>
      <c r="B133" s="1" t="s">
        <v>0</v>
      </c>
      <c r="C133" s="1"/>
      <c r="D133" s="1">
        <v>64</v>
      </c>
      <c r="E133" s="1">
        <v>19</v>
      </c>
      <c r="F133" s="1">
        <v>138</v>
      </c>
      <c r="G133" s="3">
        <v>-1</v>
      </c>
      <c r="H133" s="1"/>
      <c r="I133" s="1"/>
      <c r="J133" s="1"/>
    </row>
    <row r="134" spans="1:10" x14ac:dyDescent="0.25">
      <c r="A134" s="6">
        <v>128</v>
      </c>
      <c r="B134" s="1" t="s">
        <v>0</v>
      </c>
      <c r="C134" s="1"/>
      <c r="D134" s="1">
        <v>64</v>
      </c>
      <c r="E134" s="1">
        <v>10</v>
      </c>
      <c r="F134" s="1">
        <v>217</v>
      </c>
      <c r="G134" s="3">
        <v>1</v>
      </c>
      <c r="H134" s="1"/>
      <c r="I134" s="1"/>
      <c r="J134" s="1"/>
    </row>
    <row r="135" spans="1:10" x14ac:dyDescent="0.25">
      <c r="A135" s="6">
        <v>129</v>
      </c>
      <c r="B135" s="1" t="s">
        <v>0</v>
      </c>
      <c r="C135" s="1"/>
      <c r="D135" s="1">
        <v>65</v>
      </c>
      <c r="E135" s="1">
        <v>12</v>
      </c>
      <c r="F135" s="1">
        <v>152</v>
      </c>
      <c r="G135" s="3">
        <v>-1</v>
      </c>
      <c r="H135" s="1"/>
      <c r="I135" s="1"/>
      <c r="J135" s="1"/>
    </row>
    <row r="136" spans="1:10" x14ac:dyDescent="0.25">
      <c r="A136" s="6">
        <v>130</v>
      </c>
      <c r="B136" s="1" t="s">
        <v>0</v>
      </c>
      <c r="C136" s="1"/>
      <c r="D136" s="1">
        <v>65</v>
      </c>
      <c r="E136" s="1">
        <v>21</v>
      </c>
      <c r="F136" s="1">
        <v>168</v>
      </c>
      <c r="G136" s="3">
        <v>1</v>
      </c>
      <c r="H136" s="1"/>
      <c r="I136" s="1"/>
      <c r="J136" s="1"/>
    </row>
    <row r="137" spans="1:10" x14ac:dyDescent="0.25">
      <c r="A137" s="6">
        <v>131</v>
      </c>
      <c r="B137" s="1" t="s">
        <v>0</v>
      </c>
      <c r="C137" s="1"/>
      <c r="D137" s="1">
        <v>66</v>
      </c>
      <c r="E137" s="1">
        <v>12</v>
      </c>
      <c r="F137" s="1">
        <v>213</v>
      </c>
      <c r="G137" s="3">
        <v>-1</v>
      </c>
      <c r="H137" s="1"/>
      <c r="I137" s="1"/>
      <c r="J137" s="1"/>
    </row>
    <row r="138" spans="1:10" x14ac:dyDescent="0.25">
      <c r="A138" s="6">
        <v>132</v>
      </c>
      <c r="B138" s="1" t="s">
        <v>0</v>
      </c>
      <c r="C138" s="1"/>
      <c r="D138" s="1">
        <v>66</v>
      </c>
      <c r="E138" s="1">
        <v>14</v>
      </c>
      <c r="F138" s="1">
        <v>192</v>
      </c>
      <c r="G138" s="3">
        <v>1</v>
      </c>
      <c r="H138" s="1"/>
      <c r="I138" s="1"/>
      <c r="J138" s="1"/>
    </row>
    <row r="139" spans="1:10" x14ac:dyDescent="0.25">
      <c r="A139" s="6">
        <v>133</v>
      </c>
      <c r="B139" s="1" t="s">
        <v>0</v>
      </c>
      <c r="C139" s="1"/>
      <c r="D139" s="1">
        <v>67</v>
      </c>
      <c r="E139" s="1">
        <v>13</v>
      </c>
      <c r="F139" s="1">
        <v>204</v>
      </c>
      <c r="G139" s="3">
        <v>-1</v>
      </c>
      <c r="H139" s="1"/>
      <c r="I139" s="1"/>
      <c r="J139" s="1"/>
    </row>
    <row r="140" spans="1:10" x14ac:dyDescent="0.25">
      <c r="A140" s="6">
        <v>134</v>
      </c>
      <c r="B140" s="1" t="s">
        <v>0</v>
      </c>
      <c r="C140" s="1"/>
      <c r="D140" s="1">
        <v>67</v>
      </c>
      <c r="E140" s="1">
        <v>15</v>
      </c>
      <c r="F140" s="1">
        <v>194</v>
      </c>
      <c r="G140" s="3">
        <v>0</v>
      </c>
      <c r="H140" s="1"/>
      <c r="I140" s="1"/>
      <c r="J140" s="1"/>
    </row>
    <row r="141" spans="1:10" x14ac:dyDescent="0.25">
      <c r="A141" s="6">
        <v>135</v>
      </c>
      <c r="B141" s="1" t="s">
        <v>0</v>
      </c>
      <c r="C141" s="1"/>
      <c r="D141" s="1">
        <v>68</v>
      </c>
      <c r="E141" s="1">
        <v>12</v>
      </c>
      <c r="F141" s="1">
        <v>150</v>
      </c>
      <c r="G141" s="3">
        <v>-1</v>
      </c>
      <c r="H141" s="1"/>
      <c r="I141" s="1"/>
      <c r="J141" s="1"/>
    </row>
    <row r="142" spans="1:10" x14ac:dyDescent="0.25">
      <c r="A142" s="6">
        <v>136</v>
      </c>
      <c r="B142" s="1" t="s">
        <v>0</v>
      </c>
      <c r="C142" s="1"/>
      <c r="D142" s="1">
        <v>68</v>
      </c>
      <c r="E142" s="1">
        <v>10</v>
      </c>
      <c r="F142" s="1">
        <v>210</v>
      </c>
      <c r="G142" s="3">
        <v>2</v>
      </c>
      <c r="H142" s="1"/>
      <c r="I142" s="1"/>
      <c r="J142" s="1"/>
    </row>
    <row r="143" spans="1:10" x14ac:dyDescent="0.25">
      <c r="A143" s="6">
        <v>137</v>
      </c>
      <c r="B143" s="1" t="s">
        <v>0</v>
      </c>
      <c r="C143" s="1"/>
      <c r="D143" s="1">
        <v>69</v>
      </c>
      <c r="E143" s="1">
        <v>23</v>
      </c>
      <c r="F143" s="1">
        <v>218</v>
      </c>
      <c r="G143" s="3">
        <v>-1</v>
      </c>
      <c r="H143" s="1"/>
      <c r="I143" s="1"/>
      <c r="J143" s="1"/>
    </row>
    <row r="144" spans="1:10" x14ac:dyDescent="0.25">
      <c r="A144" s="6">
        <v>138</v>
      </c>
      <c r="B144" s="1" t="s">
        <v>0</v>
      </c>
      <c r="C144" s="1"/>
      <c r="D144" s="1">
        <v>69</v>
      </c>
      <c r="E144" s="1">
        <v>26</v>
      </c>
      <c r="F144" s="1">
        <v>183</v>
      </c>
      <c r="G144" s="3">
        <v>1</v>
      </c>
      <c r="H144" s="1"/>
      <c r="I144" s="1"/>
      <c r="J144" s="1"/>
    </row>
    <row r="145" spans="1:10" x14ac:dyDescent="0.25">
      <c r="A145" s="6">
        <v>139</v>
      </c>
      <c r="B145" s="1" t="s">
        <v>0</v>
      </c>
      <c r="C145" s="1"/>
      <c r="D145" s="1">
        <v>70</v>
      </c>
      <c r="E145" s="1">
        <v>20</v>
      </c>
      <c r="F145" s="1">
        <v>234</v>
      </c>
      <c r="G145" s="3">
        <v>0</v>
      </c>
      <c r="H145" s="1"/>
      <c r="I145" s="1"/>
      <c r="J145" s="1"/>
    </row>
    <row r="146" spans="1:10" x14ac:dyDescent="0.25">
      <c r="A146" s="6">
        <v>140</v>
      </c>
      <c r="B146" s="1" t="s">
        <v>0</v>
      </c>
      <c r="C146" s="1"/>
      <c r="D146" s="1">
        <v>70</v>
      </c>
      <c r="E146" s="1">
        <v>11</v>
      </c>
      <c r="F146" s="1">
        <v>205</v>
      </c>
      <c r="G146" s="3">
        <v>2</v>
      </c>
      <c r="H146" s="1"/>
      <c r="I146" s="1"/>
      <c r="J146" s="1"/>
    </row>
    <row r="147" spans="1:10" x14ac:dyDescent="0.25">
      <c r="A147" s="6">
        <v>141</v>
      </c>
      <c r="B147" s="1" t="s">
        <v>0</v>
      </c>
      <c r="C147" s="1"/>
      <c r="D147" s="1">
        <v>71</v>
      </c>
      <c r="E147" s="1">
        <v>12</v>
      </c>
      <c r="F147" s="1">
        <v>218</v>
      </c>
      <c r="G147" s="3">
        <v>0</v>
      </c>
      <c r="H147" s="1"/>
      <c r="I147" s="1"/>
      <c r="J147" s="1"/>
    </row>
    <row r="148" spans="1:10" x14ac:dyDescent="0.25">
      <c r="A148" s="6">
        <v>142</v>
      </c>
      <c r="B148" s="1" t="s">
        <v>0</v>
      </c>
      <c r="C148" s="1"/>
      <c r="D148" s="1">
        <v>71</v>
      </c>
      <c r="E148" s="1">
        <v>21</v>
      </c>
      <c r="F148" s="1">
        <v>205</v>
      </c>
      <c r="G148" s="3">
        <v>0</v>
      </c>
      <c r="H148" s="1"/>
      <c r="I148" s="1"/>
      <c r="J148" s="1"/>
    </row>
    <row r="149" spans="1:10" x14ac:dyDescent="0.25">
      <c r="A149" s="6">
        <v>143</v>
      </c>
      <c r="B149" s="1" t="s">
        <v>0</v>
      </c>
      <c r="C149" s="1"/>
      <c r="D149" s="1">
        <v>72</v>
      </c>
      <c r="E149" s="1">
        <v>26</v>
      </c>
      <c r="F149" s="1">
        <v>238</v>
      </c>
      <c r="G149" s="3">
        <v>-2</v>
      </c>
      <c r="H149" s="1"/>
      <c r="I149" s="1"/>
      <c r="J149" s="1"/>
    </row>
    <row r="150" spans="1:10" x14ac:dyDescent="0.25">
      <c r="A150" s="6">
        <v>144</v>
      </c>
      <c r="B150" s="1" t="s">
        <v>0</v>
      </c>
      <c r="C150" s="1"/>
      <c r="D150" s="1">
        <v>72</v>
      </c>
      <c r="E150" s="1">
        <v>23</v>
      </c>
      <c r="F150" s="1">
        <v>187</v>
      </c>
      <c r="G150" s="3">
        <v>2</v>
      </c>
      <c r="H150" s="1"/>
      <c r="I150" s="1"/>
      <c r="J150" s="1"/>
    </row>
    <row r="151" spans="1:10" x14ac:dyDescent="0.25">
      <c r="A151" s="6">
        <v>145</v>
      </c>
      <c r="B151" s="1" t="s">
        <v>0</v>
      </c>
      <c r="C151" s="1"/>
      <c r="D151" s="1">
        <v>73</v>
      </c>
      <c r="E151" s="1">
        <v>23</v>
      </c>
      <c r="F151" s="1">
        <v>195</v>
      </c>
      <c r="G151" s="3">
        <v>-1</v>
      </c>
      <c r="H151" s="1"/>
      <c r="I151" s="1"/>
      <c r="J151" s="1"/>
    </row>
    <row r="152" spans="1:10" x14ac:dyDescent="0.25">
      <c r="A152" s="6">
        <v>146</v>
      </c>
      <c r="B152" s="1" t="s">
        <v>0</v>
      </c>
      <c r="C152" s="1"/>
      <c r="D152" s="1">
        <v>73</v>
      </c>
      <c r="E152" s="1">
        <v>20</v>
      </c>
      <c r="F152" s="1">
        <v>135</v>
      </c>
      <c r="G152" s="3">
        <v>0</v>
      </c>
      <c r="H152" s="1"/>
      <c r="I152" s="1"/>
      <c r="J152" s="1"/>
    </row>
    <row r="153" spans="1:10" x14ac:dyDescent="0.25">
      <c r="A153" s="6">
        <v>147</v>
      </c>
      <c r="B153" s="1" t="s">
        <v>0</v>
      </c>
      <c r="C153" s="1"/>
      <c r="D153" s="1">
        <v>74</v>
      </c>
      <c r="E153" s="1">
        <v>17</v>
      </c>
      <c r="F153" s="1">
        <v>137</v>
      </c>
      <c r="G153" s="3">
        <v>0</v>
      </c>
      <c r="H153" s="1"/>
      <c r="I153" s="1"/>
      <c r="J153" s="1"/>
    </row>
    <row r="154" spans="1:10" x14ac:dyDescent="0.25">
      <c r="A154" s="6">
        <v>148</v>
      </c>
      <c r="B154" s="1" t="s">
        <v>0</v>
      </c>
      <c r="C154" s="1"/>
      <c r="D154" s="1">
        <v>74</v>
      </c>
      <c r="E154" s="1">
        <v>13</v>
      </c>
      <c r="F154" s="1">
        <v>215</v>
      </c>
      <c r="G154" s="3">
        <v>2</v>
      </c>
      <c r="H154" s="1"/>
      <c r="I154" s="1"/>
      <c r="J154" s="1"/>
    </row>
    <row r="155" spans="1:10" x14ac:dyDescent="0.25">
      <c r="A155" s="6">
        <v>149</v>
      </c>
      <c r="B155" s="1" t="s">
        <v>0</v>
      </c>
      <c r="C155" s="1"/>
      <c r="D155" s="1">
        <v>75</v>
      </c>
      <c r="E155" s="1">
        <v>27</v>
      </c>
      <c r="F155" s="1">
        <v>214</v>
      </c>
      <c r="G155" s="3">
        <v>-1</v>
      </c>
      <c r="H155" s="1"/>
      <c r="I155" s="1"/>
      <c r="J155" s="1"/>
    </row>
    <row r="156" spans="1:10" x14ac:dyDescent="0.25">
      <c r="A156" s="6">
        <v>150</v>
      </c>
      <c r="B156" s="1" t="s">
        <v>0</v>
      </c>
      <c r="C156" s="1"/>
      <c r="D156" s="1">
        <v>75</v>
      </c>
      <c r="E156" s="1">
        <v>16</v>
      </c>
      <c r="F156" s="1">
        <v>128</v>
      </c>
      <c r="G156" s="3">
        <v>0</v>
      </c>
      <c r="H156" s="1"/>
      <c r="I156" s="1"/>
      <c r="J156" s="1"/>
    </row>
    <row r="157" spans="1:10" x14ac:dyDescent="0.25">
      <c r="A157" s="6">
        <v>151</v>
      </c>
      <c r="B157" s="1" t="s">
        <v>0</v>
      </c>
      <c r="C157" s="1"/>
      <c r="D157" s="1">
        <v>76</v>
      </c>
      <c r="E157" s="1">
        <v>16</v>
      </c>
      <c r="F157" s="1">
        <v>157</v>
      </c>
      <c r="G157" s="3">
        <v>-2</v>
      </c>
      <c r="H157" s="1"/>
      <c r="I157" s="1"/>
      <c r="J157" s="1"/>
    </row>
    <row r="158" spans="1:10" x14ac:dyDescent="0.25">
      <c r="A158" s="6">
        <v>152</v>
      </c>
      <c r="B158" s="1" t="s">
        <v>0</v>
      </c>
      <c r="C158" s="1"/>
      <c r="D158" s="1">
        <v>76</v>
      </c>
      <c r="E158" s="1">
        <v>22</v>
      </c>
      <c r="F158" s="1">
        <v>184</v>
      </c>
      <c r="G158" s="3">
        <v>0</v>
      </c>
      <c r="H158" s="1"/>
      <c r="I158" s="1"/>
      <c r="J158" s="1"/>
    </row>
    <row r="159" spans="1:10" x14ac:dyDescent="0.25">
      <c r="A159" s="6">
        <v>153</v>
      </c>
      <c r="B159" s="1" t="s">
        <v>0</v>
      </c>
      <c r="C159" s="1"/>
      <c r="D159" s="1">
        <v>77</v>
      </c>
      <c r="E159" s="1">
        <v>16</v>
      </c>
      <c r="F159" s="1">
        <v>199</v>
      </c>
      <c r="G159" s="3">
        <v>-1</v>
      </c>
      <c r="H159" s="1"/>
      <c r="I159" s="1"/>
      <c r="J159" s="1"/>
    </row>
    <row r="160" spans="1:10" x14ac:dyDescent="0.25">
      <c r="A160" s="6">
        <v>154</v>
      </c>
      <c r="B160" s="1" t="s">
        <v>0</v>
      </c>
      <c r="C160" s="1"/>
      <c r="D160" s="1">
        <v>77</v>
      </c>
      <c r="E160" s="1">
        <v>19</v>
      </c>
      <c r="F160" s="1">
        <v>133</v>
      </c>
      <c r="G160" s="3">
        <v>2</v>
      </c>
      <c r="H160" s="1"/>
      <c r="I160" s="1"/>
      <c r="J160" s="1"/>
    </row>
    <row r="161" spans="1:10" x14ac:dyDescent="0.25">
      <c r="A161" s="6">
        <v>155</v>
      </c>
      <c r="B161" s="1" t="s">
        <v>0</v>
      </c>
      <c r="C161" s="1"/>
      <c r="D161" s="1">
        <v>78</v>
      </c>
      <c r="E161" s="1">
        <v>28</v>
      </c>
      <c r="F161" s="1">
        <v>211</v>
      </c>
      <c r="G161" s="3">
        <v>-1</v>
      </c>
      <c r="H161" s="1"/>
      <c r="I161" s="1"/>
      <c r="J161" s="1"/>
    </row>
    <row r="162" spans="1:10" x14ac:dyDescent="0.25">
      <c r="A162" s="6">
        <v>156</v>
      </c>
      <c r="B162" s="1" t="s">
        <v>0</v>
      </c>
      <c r="C162" s="1"/>
      <c r="D162" s="1">
        <v>78</v>
      </c>
      <c r="E162" s="1">
        <v>21</v>
      </c>
      <c r="F162" s="1">
        <v>211</v>
      </c>
      <c r="G162" s="3">
        <v>0</v>
      </c>
      <c r="H162" s="1"/>
      <c r="I162" s="1"/>
      <c r="J162" s="1"/>
    </row>
    <row r="163" spans="1:10" x14ac:dyDescent="0.25">
      <c r="A163" s="6">
        <v>157</v>
      </c>
      <c r="B163" s="1" t="s">
        <v>0</v>
      </c>
      <c r="C163" s="1"/>
      <c r="D163" s="1">
        <v>79</v>
      </c>
      <c r="E163" s="1">
        <v>28</v>
      </c>
      <c r="F163" s="1">
        <v>169</v>
      </c>
      <c r="G163" s="3">
        <v>0</v>
      </c>
      <c r="H163" s="1"/>
      <c r="I163" s="1"/>
      <c r="J163" s="1"/>
    </row>
    <row r="164" spans="1:10" x14ac:dyDescent="0.25">
      <c r="A164" s="6">
        <v>158</v>
      </c>
      <c r="B164" s="1" t="s">
        <v>0</v>
      </c>
      <c r="C164" s="1"/>
      <c r="D164" s="1">
        <v>79</v>
      </c>
      <c r="E164" s="1">
        <v>10</v>
      </c>
      <c r="F164" s="1">
        <v>122</v>
      </c>
      <c r="G164" s="3">
        <v>1</v>
      </c>
      <c r="H164" s="1"/>
      <c r="I164" s="1"/>
      <c r="J164" s="1"/>
    </row>
    <row r="165" spans="1:10" x14ac:dyDescent="0.25">
      <c r="A165" s="6">
        <v>159</v>
      </c>
      <c r="B165" s="1" t="s">
        <v>0</v>
      </c>
      <c r="C165" s="1"/>
      <c r="D165" s="1">
        <v>80</v>
      </c>
      <c r="E165" s="1">
        <v>15</v>
      </c>
      <c r="F165" s="1">
        <v>204</v>
      </c>
      <c r="G165" s="3">
        <v>-2</v>
      </c>
      <c r="H165" s="1"/>
      <c r="I165" s="1"/>
      <c r="J165" s="1"/>
    </row>
    <row r="166" spans="1:10" x14ac:dyDescent="0.25">
      <c r="A166" s="6">
        <v>160</v>
      </c>
      <c r="B166" s="1" t="s">
        <v>0</v>
      </c>
      <c r="C166" s="1"/>
      <c r="D166" s="1">
        <v>80</v>
      </c>
      <c r="E166" s="1">
        <v>12</v>
      </c>
      <c r="F166" s="1">
        <v>121</v>
      </c>
      <c r="G166" s="3">
        <v>0</v>
      </c>
      <c r="H166" s="1"/>
      <c r="I166" s="1"/>
      <c r="J166" s="1"/>
    </row>
    <row r="167" spans="1:10" x14ac:dyDescent="0.25">
      <c r="A167" s="6">
        <v>161</v>
      </c>
      <c r="B167" s="1" t="s">
        <v>0</v>
      </c>
      <c r="C167" s="1"/>
      <c r="D167" s="1">
        <v>81</v>
      </c>
      <c r="E167" s="1">
        <v>11</v>
      </c>
      <c r="F167" s="1">
        <v>191</v>
      </c>
      <c r="G167" s="3">
        <v>-1</v>
      </c>
      <c r="H167" s="1"/>
      <c r="I167" s="1"/>
      <c r="J167" s="1"/>
    </row>
    <row r="168" spans="1:10" x14ac:dyDescent="0.25">
      <c r="A168" s="6">
        <v>162</v>
      </c>
      <c r="B168" s="1" t="s">
        <v>0</v>
      </c>
      <c r="C168" s="1"/>
      <c r="D168" s="1">
        <v>81</v>
      </c>
      <c r="E168" s="1">
        <v>21</v>
      </c>
      <c r="F168" s="1">
        <v>215</v>
      </c>
      <c r="G168" s="3">
        <v>2</v>
      </c>
      <c r="H168" s="1"/>
      <c r="I168" s="1"/>
      <c r="J168" s="1"/>
    </row>
    <row r="169" spans="1:10" x14ac:dyDescent="0.25">
      <c r="A169" s="6">
        <v>163</v>
      </c>
      <c r="B169" s="1" t="s">
        <v>0</v>
      </c>
      <c r="C169" s="1"/>
      <c r="D169" s="1">
        <v>82</v>
      </c>
      <c r="E169" s="1">
        <v>16</v>
      </c>
      <c r="F169" s="1">
        <v>190</v>
      </c>
      <c r="G169" s="3">
        <v>-2</v>
      </c>
      <c r="H169" s="1"/>
      <c r="I169" s="1"/>
      <c r="J169" s="1"/>
    </row>
    <row r="170" spans="1:10" x14ac:dyDescent="0.25">
      <c r="A170" s="6">
        <v>164</v>
      </c>
      <c r="B170" s="1" t="s">
        <v>0</v>
      </c>
      <c r="C170" s="1"/>
      <c r="D170" s="1">
        <v>82</v>
      </c>
      <c r="E170" s="1">
        <v>11</v>
      </c>
      <c r="F170" s="1">
        <v>129</v>
      </c>
      <c r="G170" s="3">
        <v>2</v>
      </c>
      <c r="H170" s="1"/>
      <c r="I170" s="1"/>
      <c r="J170" s="1"/>
    </row>
    <row r="171" spans="1:10" x14ac:dyDescent="0.25">
      <c r="A171" s="6">
        <v>165</v>
      </c>
      <c r="B171" s="1" t="s">
        <v>0</v>
      </c>
      <c r="C171" s="1"/>
      <c r="D171" s="1">
        <v>83</v>
      </c>
      <c r="E171" s="1">
        <v>19</v>
      </c>
      <c r="F171" s="1">
        <v>222</v>
      </c>
      <c r="G171" s="3">
        <v>-2</v>
      </c>
      <c r="H171" s="1"/>
      <c r="I171" s="1"/>
      <c r="J171" s="1"/>
    </row>
    <row r="172" spans="1:10" x14ac:dyDescent="0.25">
      <c r="A172" s="6">
        <v>166</v>
      </c>
      <c r="B172" s="1" t="s">
        <v>0</v>
      </c>
      <c r="C172" s="1"/>
      <c r="D172" s="1">
        <v>83</v>
      </c>
      <c r="E172" s="1">
        <v>24</v>
      </c>
      <c r="F172" s="1">
        <v>211</v>
      </c>
      <c r="G172" s="3">
        <v>0</v>
      </c>
      <c r="H172" s="1"/>
      <c r="I172" s="1"/>
      <c r="J172" s="1"/>
    </row>
    <row r="173" spans="1:10" x14ac:dyDescent="0.25">
      <c r="A173" s="6">
        <v>167</v>
      </c>
      <c r="B173" s="1" t="s">
        <v>0</v>
      </c>
      <c r="C173" s="1"/>
      <c r="D173" s="1">
        <v>84</v>
      </c>
      <c r="E173" s="1">
        <v>10</v>
      </c>
      <c r="F173" s="1">
        <v>215</v>
      </c>
      <c r="G173" s="3">
        <v>0</v>
      </c>
      <c r="H173" s="1"/>
      <c r="I173" s="1"/>
      <c r="J173" s="1"/>
    </row>
    <row r="174" spans="1:10" x14ac:dyDescent="0.25">
      <c r="A174" s="6">
        <v>168</v>
      </c>
      <c r="B174" s="1" t="s">
        <v>0</v>
      </c>
      <c r="C174" s="1"/>
      <c r="D174" s="1">
        <v>84</v>
      </c>
      <c r="E174" s="1">
        <v>23</v>
      </c>
      <c r="F174" s="1">
        <v>226</v>
      </c>
      <c r="G174" s="3">
        <v>0</v>
      </c>
      <c r="H174" s="1"/>
      <c r="I174" s="1"/>
      <c r="J174" s="1"/>
    </row>
    <row r="175" spans="1:10" x14ac:dyDescent="0.25">
      <c r="A175" s="6">
        <v>169</v>
      </c>
      <c r="B175" s="1" t="s">
        <v>0</v>
      </c>
      <c r="C175" s="1"/>
      <c r="D175" s="1">
        <v>85</v>
      </c>
      <c r="E175" s="1">
        <v>19</v>
      </c>
      <c r="F175" s="1">
        <v>220</v>
      </c>
      <c r="G175" s="3">
        <v>-2</v>
      </c>
      <c r="H175" s="1"/>
      <c r="I175" s="1"/>
      <c r="J175" s="1"/>
    </row>
    <row r="176" spans="1:10" x14ac:dyDescent="0.25">
      <c r="A176" s="6">
        <v>170</v>
      </c>
      <c r="B176" s="1" t="s">
        <v>0</v>
      </c>
      <c r="C176" s="1"/>
      <c r="D176" s="1">
        <v>85</v>
      </c>
      <c r="E176" s="1">
        <v>24</v>
      </c>
      <c r="F176" s="1">
        <v>193</v>
      </c>
      <c r="G176" s="3">
        <v>2</v>
      </c>
      <c r="H176" s="1"/>
      <c r="I176" s="1"/>
      <c r="J176" s="1"/>
    </row>
    <row r="177" spans="1:10" x14ac:dyDescent="0.25">
      <c r="A177" s="6">
        <v>171</v>
      </c>
      <c r="B177" s="1" t="s">
        <v>0</v>
      </c>
      <c r="C177" s="1"/>
      <c r="D177" s="1">
        <v>86</v>
      </c>
      <c r="E177" s="1">
        <v>17</v>
      </c>
      <c r="F177" s="1">
        <v>153</v>
      </c>
      <c r="G177" s="3">
        <v>0</v>
      </c>
      <c r="H177" s="1"/>
      <c r="I177" s="1"/>
      <c r="J177" s="1"/>
    </row>
    <row r="178" spans="1:10" x14ac:dyDescent="0.25">
      <c r="A178" s="6">
        <v>172</v>
      </c>
      <c r="B178" s="1" t="s">
        <v>0</v>
      </c>
      <c r="C178" s="1"/>
      <c r="D178" s="1">
        <v>86</v>
      </c>
      <c r="E178" s="1">
        <v>23</v>
      </c>
      <c r="F178" s="1">
        <v>210</v>
      </c>
      <c r="G178" s="3">
        <v>0</v>
      </c>
      <c r="H178" s="1"/>
      <c r="I178" s="1"/>
      <c r="J178" s="1"/>
    </row>
    <row r="179" spans="1:10" x14ac:dyDescent="0.25">
      <c r="A179" s="6">
        <v>173</v>
      </c>
      <c r="B179" s="1" t="s">
        <v>0</v>
      </c>
      <c r="C179" s="1"/>
      <c r="D179" s="1">
        <v>87</v>
      </c>
      <c r="E179" s="1">
        <v>13</v>
      </c>
      <c r="F179" s="1">
        <v>209</v>
      </c>
      <c r="G179" s="3">
        <v>-2</v>
      </c>
      <c r="H179" s="1"/>
      <c r="I179" s="1"/>
      <c r="J179" s="1"/>
    </row>
    <row r="180" spans="1:10" x14ac:dyDescent="0.25">
      <c r="A180" s="6">
        <v>174</v>
      </c>
      <c r="B180" s="1" t="s">
        <v>0</v>
      </c>
      <c r="C180" s="1"/>
      <c r="D180" s="1">
        <v>87</v>
      </c>
      <c r="E180" s="1">
        <v>19</v>
      </c>
      <c r="F180" s="1">
        <v>156</v>
      </c>
      <c r="G180" s="3">
        <v>2</v>
      </c>
      <c r="H180" s="1"/>
      <c r="I180" s="1"/>
      <c r="J180" s="1"/>
    </row>
    <row r="181" spans="1:10" x14ac:dyDescent="0.25">
      <c r="A181" s="6">
        <v>175</v>
      </c>
      <c r="B181" s="1" t="s">
        <v>0</v>
      </c>
      <c r="C181" s="1"/>
      <c r="D181" s="1">
        <v>88</v>
      </c>
      <c r="E181" s="1">
        <v>21</v>
      </c>
      <c r="F181" s="1">
        <v>142</v>
      </c>
      <c r="G181" s="3">
        <v>-1</v>
      </c>
      <c r="H181" s="1"/>
      <c r="I181" s="1"/>
      <c r="J181" s="1"/>
    </row>
    <row r="182" spans="1:10" x14ac:dyDescent="0.25">
      <c r="A182" s="6">
        <v>176</v>
      </c>
      <c r="B182" s="1" t="s">
        <v>0</v>
      </c>
      <c r="C182" s="1"/>
      <c r="D182" s="1">
        <v>88</v>
      </c>
      <c r="E182" s="1">
        <v>20</v>
      </c>
      <c r="F182" s="1">
        <v>184</v>
      </c>
      <c r="G182" s="3">
        <v>1</v>
      </c>
      <c r="H182" s="1"/>
      <c r="I182" s="1"/>
      <c r="J182" s="1"/>
    </row>
    <row r="183" spans="1:10" x14ac:dyDescent="0.25">
      <c r="A183" s="6">
        <v>177</v>
      </c>
      <c r="B183" s="1" t="s">
        <v>0</v>
      </c>
      <c r="C183" s="1"/>
      <c r="D183" s="1">
        <v>89</v>
      </c>
      <c r="E183" s="1">
        <v>21</v>
      </c>
      <c r="F183" s="1">
        <v>230</v>
      </c>
      <c r="G183" s="3">
        <v>0</v>
      </c>
      <c r="H183" s="1"/>
      <c r="I183" s="1"/>
      <c r="J183" s="1"/>
    </row>
    <row r="184" spans="1:10" x14ac:dyDescent="0.25">
      <c r="A184" s="6">
        <v>178</v>
      </c>
      <c r="B184" s="1" t="s">
        <v>0</v>
      </c>
      <c r="C184" s="1"/>
      <c r="D184" s="1">
        <v>89</v>
      </c>
      <c r="E184" s="1">
        <v>27</v>
      </c>
      <c r="F184" s="1">
        <v>137</v>
      </c>
      <c r="G184" s="3">
        <v>0</v>
      </c>
      <c r="H184" s="1"/>
      <c r="I184" s="1"/>
      <c r="J184" s="1"/>
    </row>
    <row r="185" spans="1:10" x14ac:dyDescent="0.25">
      <c r="A185" s="6">
        <v>179</v>
      </c>
      <c r="B185" s="1" t="s">
        <v>0</v>
      </c>
      <c r="C185" s="1"/>
      <c r="D185" s="1">
        <v>90</v>
      </c>
      <c r="E185" s="1">
        <v>18</v>
      </c>
      <c r="F185" s="1">
        <v>126</v>
      </c>
      <c r="G185" s="3">
        <v>-1</v>
      </c>
      <c r="H185" s="1"/>
      <c r="I185" s="1"/>
      <c r="J185" s="1"/>
    </row>
    <row r="186" spans="1:10" x14ac:dyDescent="0.25">
      <c r="A186" s="6">
        <v>180</v>
      </c>
      <c r="B186" s="1" t="s">
        <v>0</v>
      </c>
      <c r="C186" s="1"/>
      <c r="D186" s="1">
        <v>90</v>
      </c>
      <c r="E186" s="1">
        <v>18</v>
      </c>
      <c r="F186" s="1">
        <v>220</v>
      </c>
      <c r="G186" s="3">
        <v>0</v>
      </c>
      <c r="H186" s="1"/>
      <c r="I186" s="1"/>
      <c r="J186" s="1"/>
    </row>
    <row r="187" spans="1:10" x14ac:dyDescent="0.25">
      <c r="A187" s="6">
        <v>181</v>
      </c>
      <c r="B187" s="1" t="s">
        <v>1</v>
      </c>
      <c r="C187" s="1"/>
      <c r="D187" s="1">
        <v>91</v>
      </c>
      <c r="E187" s="1">
        <v>15</v>
      </c>
      <c r="F187" s="1">
        <v>191</v>
      </c>
      <c r="G187" s="3">
        <v>0</v>
      </c>
      <c r="H187" s="1"/>
      <c r="I187" s="1"/>
      <c r="J187" s="1"/>
    </row>
    <row r="188" spans="1:10" x14ac:dyDescent="0.25">
      <c r="A188" s="6">
        <v>182</v>
      </c>
      <c r="B188" s="1" t="s">
        <v>1</v>
      </c>
      <c r="C188" s="1"/>
      <c r="D188" s="1">
        <v>91</v>
      </c>
      <c r="E188" s="1">
        <v>20</v>
      </c>
      <c r="F188" s="1">
        <v>211</v>
      </c>
      <c r="G188" s="3">
        <v>2</v>
      </c>
      <c r="H188" s="1"/>
      <c r="I188" s="1"/>
      <c r="J188" s="1"/>
    </row>
    <row r="189" spans="1:10" x14ac:dyDescent="0.25">
      <c r="A189" s="6">
        <v>183</v>
      </c>
      <c r="B189" s="1" t="s">
        <v>1</v>
      </c>
      <c r="C189" s="1"/>
      <c r="D189" s="1">
        <v>92</v>
      </c>
      <c r="E189" s="1">
        <v>19</v>
      </c>
      <c r="F189" s="1">
        <v>212</v>
      </c>
      <c r="G189" s="3">
        <v>-2</v>
      </c>
      <c r="H189" s="1"/>
      <c r="I189" s="1"/>
      <c r="J189" s="1"/>
    </row>
    <row r="190" spans="1:10" x14ac:dyDescent="0.25">
      <c r="A190" s="6">
        <v>184</v>
      </c>
      <c r="B190" s="1" t="s">
        <v>1</v>
      </c>
      <c r="C190" s="1"/>
      <c r="D190" s="1">
        <v>92</v>
      </c>
      <c r="E190" s="1">
        <v>16</v>
      </c>
      <c r="F190" s="1">
        <v>205</v>
      </c>
      <c r="G190" s="3">
        <v>1</v>
      </c>
      <c r="H190" s="1"/>
      <c r="I190" s="1"/>
      <c r="J190" s="1"/>
    </row>
    <row r="191" spans="1:10" x14ac:dyDescent="0.25">
      <c r="A191" s="6">
        <v>185</v>
      </c>
      <c r="B191" s="1" t="s">
        <v>1</v>
      </c>
      <c r="C191" s="1"/>
      <c r="D191" s="1">
        <v>93</v>
      </c>
      <c r="E191" s="1">
        <v>26</v>
      </c>
      <c r="F191" s="1">
        <v>214</v>
      </c>
      <c r="G191" s="3">
        <v>-1</v>
      </c>
      <c r="H191" s="1"/>
      <c r="I191" s="1"/>
      <c r="J191" s="1"/>
    </row>
    <row r="192" spans="1:10" x14ac:dyDescent="0.25">
      <c r="A192" s="6">
        <v>186</v>
      </c>
      <c r="B192" s="1" t="s">
        <v>1</v>
      </c>
      <c r="C192" s="1"/>
      <c r="D192" s="1">
        <v>93</v>
      </c>
      <c r="E192" s="1">
        <v>23</v>
      </c>
      <c r="F192" s="1">
        <v>170</v>
      </c>
      <c r="G192" s="3">
        <v>2</v>
      </c>
      <c r="H192" s="1"/>
      <c r="I192" s="1"/>
      <c r="J192" s="1"/>
    </row>
    <row r="193" spans="1:10" x14ac:dyDescent="0.25">
      <c r="A193" s="6">
        <v>187</v>
      </c>
      <c r="B193" s="1" t="s">
        <v>1</v>
      </c>
      <c r="C193" s="1"/>
      <c r="D193" s="1">
        <v>94</v>
      </c>
      <c r="E193" s="1">
        <v>29</v>
      </c>
      <c r="F193" s="1">
        <v>224</v>
      </c>
      <c r="G193" s="3">
        <v>0</v>
      </c>
      <c r="H193" s="1"/>
      <c r="I193" s="1"/>
      <c r="J193" s="1"/>
    </row>
    <row r="194" spans="1:10" x14ac:dyDescent="0.25">
      <c r="A194" s="6">
        <v>188</v>
      </c>
      <c r="B194" s="1" t="s">
        <v>1</v>
      </c>
      <c r="C194" s="1"/>
      <c r="D194" s="1">
        <v>94</v>
      </c>
      <c r="E194" s="1">
        <v>18</v>
      </c>
      <c r="F194" s="1">
        <v>234</v>
      </c>
      <c r="G194" s="3">
        <v>0</v>
      </c>
      <c r="H194" s="1"/>
      <c r="I194" s="1"/>
      <c r="J194" s="1"/>
    </row>
    <row r="195" spans="1:10" x14ac:dyDescent="0.25">
      <c r="A195" s="6">
        <v>189</v>
      </c>
      <c r="B195" s="1" t="s">
        <v>1</v>
      </c>
      <c r="C195" s="1"/>
      <c r="D195" s="1">
        <v>95</v>
      </c>
      <c r="E195" s="1">
        <v>21</v>
      </c>
      <c r="F195" s="1">
        <v>198</v>
      </c>
      <c r="G195" s="3">
        <v>-1</v>
      </c>
      <c r="H195" s="1"/>
      <c r="I195" s="1"/>
      <c r="J195" s="1"/>
    </row>
    <row r="196" spans="1:10" x14ac:dyDescent="0.25">
      <c r="A196" s="6">
        <v>190</v>
      </c>
      <c r="B196" s="1" t="s">
        <v>1</v>
      </c>
      <c r="C196" s="1"/>
      <c r="D196" s="1">
        <v>95</v>
      </c>
      <c r="E196" s="1">
        <v>17</v>
      </c>
      <c r="F196" s="1">
        <v>230</v>
      </c>
      <c r="G196" s="3">
        <v>0</v>
      </c>
      <c r="H196" s="1"/>
      <c r="I196" s="1"/>
      <c r="J196" s="1"/>
    </row>
    <row r="197" spans="1:10" x14ac:dyDescent="0.25">
      <c r="A197" s="6">
        <v>191</v>
      </c>
      <c r="B197" s="1" t="s">
        <v>1</v>
      </c>
      <c r="C197" s="1"/>
      <c r="D197" s="1">
        <v>96</v>
      </c>
      <c r="E197" s="1">
        <v>21</v>
      </c>
      <c r="F197" s="1">
        <v>162</v>
      </c>
      <c r="G197" s="3">
        <v>-2</v>
      </c>
      <c r="H197" s="1"/>
      <c r="I197" s="1"/>
      <c r="J197" s="1"/>
    </row>
    <row r="198" spans="1:10" x14ac:dyDescent="0.25">
      <c r="A198" s="6">
        <v>192</v>
      </c>
      <c r="B198" s="1" t="s">
        <v>1</v>
      </c>
      <c r="C198" s="1"/>
      <c r="D198" s="1">
        <v>96</v>
      </c>
      <c r="E198" s="1">
        <v>20</v>
      </c>
      <c r="F198" s="1">
        <v>240</v>
      </c>
      <c r="G198" s="3">
        <v>0</v>
      </c>
      <c r="H198" s="1"/>
      <c r="I198" s="1"/>
      <c r="J198" s="1"/>
    </row>
    <row r="199" spans="1:10" x14ac:dyDescent="0.25">
      <c r="A199" s="6">
        <v>193</v>
      </c>
      <c r="B199" s="1" t="s">
        <v>1</v>
      </c>
      <c r="C199" s="1"/>
      <c r="D199" s="1">
        <v>97</v>
      </c>
      <c r="E199" s="1">
        <v>19</v>
      </c>
      <c r="F199" s="1">
        <v>197</v>
      </c>
      <c r="G199" s="3">
        <v>-2</v>
      </c>
      <c r="H199" s="1"/>
      <c r="I199" s="1"/>
      <c r="J199" s="1"/>
    </row>
    <row r="200" spans="1:10" x14ac:dyDescent="0.25">
      <c r="A200" s="6">
        <v>194</v>
      </c>
      <c r="B200" s="1" t="s">
        <v>1</v>
      </c>
      <c r="C200" s="1"/>
      <c r="D200" s="1">
        <v>97</v>
      </c>
      <c r="E200" s="1">
        <v>24</v>
      </c>
      <c r="F200" s="1">
        <v>225</v>
      </c>
      <c r="G200" s="3">
        <v>2</v>
      </c>
      <c r="H200" s="1"/>
      <c r="I200" s="1"/>
      <c r="J200" s="1"/>
    </row>
    <row r="201" spans="1:10" x14ac:dyDescent="0.25">
      <c r="A201" s="6">
        <v>195</v>
      </c>
      <c r="B201" s="1" t="s">
        <v>1</v>
      </c>
      <c r="C201" s="1"/>
      <c r="D201" s="1">
        <v>98</v>
      </c>
      <c r="E201" s="1">
        <v>19</v>
      </c>
      <c r="F201" s="1">
        <v>190</v>
      </c>
      <c r="G201" s="3">
        <v>-2</v>
      </c>
      <c r="H201" s="1"/>
      <c r="I201" s="1"/>
      <c r="J201" s="1"/>
    </row>
    <row r="202" spans="1:10" x14ac:dyDescent="0.25">
      <c r="A202" s="6">
        <v>196</v>
      </c>
      <c r="B202" s="1" t="s">
        <v>1</v>
      </c>
      <c r="C202" s="1"/>
      <c r="D202" s="1">
        <v>98</v>
      </c>
      <c r="E202" s="1">
        <v>26</v>
      </c>
      <c r="F202" s="1">
        <v>163</v>
      </c>
      <c r="G202" s="3">
        <v>2</v>
      </c>
      <c r="H202" s="1"/>
      <c r="I202" s="1"/>
      <c r="J202" s="1"/>
    </row>
    <row r="203" spans="1:10" x14ac:dyDescent="0.25">
      <c r="A203" s="6">
        <v>197</v>
      </c>
      <c r="B203" s="1" t="s">
        <v>1</v>
      </c>
      <c r="C203" s="1"/>
      <c r="D203" s="1">
        <v>99</v>
      </c>
      <c r="E203" s="1">
        <v>20</v>
      </c>
      <c r="F203" s="1">
        <v>196</v>
      </c>
      <c r="G203" s="3">
        <v>-2</v>
      </c>
      <c r="H203" s="1"/>
      <c r="I203" s="1"/>
      <c r="J203" s="1"/>
    </row>
    <row r="204" spans="1:10" x14ac:dyDescent="0.25">
      <c r="A204" s="6">
        <v>198</v>
      </c>
      <c r="B204" s="1" t="s">
        <v>1</v>
      </c>
      <c r="C204" s="1"/>
      <c r="D204" s="1">
        <v>99</v>
      </c>
      <c r="E204" s="1">
        <v>15</v>
      </c>
      <c r="F204" s="1">
        <v>190</v>
      </c>
      <c r="G204" s="3">
        <v>1</v>
      </c>
      <c r="H204" s="1"/>
      <c r="I204" s="1"/>
      <c r="J204" s="1"/>
    </row>
    <row r="205" spans="1:10" x14ac:dyDescent="0.25">
      <c r="A205" s="6">
        <v>199</v>
      </c>
      <c r="B205" s="1" t="s">
        <v>1</v>
      </c>
      <c r="C205" s="1"/>
      <c r="D205" s="1">
        <v>100</v>
      </c>
      <c r="E205" s="1">
        <v>27</v>
      </c>
      <c r="F205" s="1">
        <v>220</v>
      </c>
      <c r="G205" s="3">
        <v>0</v>
      </c>
      <c r="H205" s="1"/>
      <c r="I205" s="1"/>
      <c r="J205" s="1"/>
    </row>
    <row r="206" spans="1:10" x14ac:dyDescent="0.25">
      <c r="A206" s="6">
        <v>200</v>
      </c>
      <c r="B206" s="1" t="s">
        <v>1</v>
      </c>
      <c r="C206" s="1"/>
      <c r="D206" s="1">
        <v>100</v>
      </c>
      <c r="E206" s="1">
        <v>20</v>
      </c>
      <c r="F206" s="1">
        <v>202</v>
      </c>
      <c r="G206" s="3">
        <v>2</v>
      </c>
      <c r="H206" s="1"/>
      <c r="I206" s="1"/>
      <c r="J206" s="1"/>
    </row>
    <row r="207" spans="1:10" x14ac:dyDescent="0.25">
      <c r="A207" s="6">
        <v>201</v>
      </c>
      <c r="B207" s="1" t="s">
        <v>1</v>
      </c>
      <c r="C207" s="1"/>
      <c r="D207" s="1">
        <v>101</v>
      </c>
      <c r="E207" s="1">
        <v>21</v>
      </c>
      <c r="F207" s="1">
        <v>240</v>
      </c>
      <c r="G207" s="3">
        <v>0</v>
      </c>
      <c r="H207" s="1"/>
      <c r="I207" s="1"/>
      <c r="J207" s="1"/>
    </row>
    <row r="208" spans="1:10" x14ac:dyDescent="0.25">
      <c r="A208" s="6">
        <v>202</v>
      </c>
      <c r="B208" s="1" t="s">
        <v>1</v>
      </c>
      <c r="C208" s="1"/>
      <c r="D208" s="1">
        <v>101</v>
      </c>
      <c r="E208" s="1">
        <v>15</v>
      </c>
      <c r="F208" s="1">
        <v>230</v>
      </c>
      <c r="G208" s="3">
        <v>1</v>
      </c>
      <c r="H208" s="1"/>
      <c r="I208" s="1"/>
      <c r="J208" s="1"/>
    </row>
    <row r="209" spans="1:10" x14ac:dyDescent="0.25">
      <c r="A209" s="6">
        <v>203</v>
      </c>
      <c r="B209" s="1" t="s">
        <v>1</v>
      </c>
      <c r="C209" s="1"/>
      <c r="D209" s="1">
        <v>102</v>
      </c>
      <c r="E209" s="1">
        <v>22</v>
      </c>
      <c r="F209" s="1">
        <v>163</v>
      </c>
      <c r="G209" s="3">
        <v>-1</v>
      </c>
      <c r="H209" s="1"/>
      <c r="I209" s="1"/>
      <c r="J209" s="1"/>
    </row>
    <row r="210" spans="1:10" x14ac:dyDescent="0.25">
      <c r="A210" s="6">
        <v>204</v>
      </c>
      <c r="B210" s="1" t="s">
        <v>1</v>
      </c>
      <c r="C210" s="1"/>
      <c r="D210" s="1">
        <v>102</v>
      </c>
      <c r="E210" s="1">
        <v>19</v>
      </c>
      <c r="F210" s="1">
        <v>216</v>
      </c>
      <c r="G210" s="3">
        <v>2</v>
      </c>
      <c r="H210" s="1"/>
      <c r="I210" s="1"/>
      <c r="J210" s="1"/>
    </row>
    <row r="211" spans="1:10" x14ac:dyDescent="0.25">
      <c r="A211" s="6">
        <v>205</v>
      </c>
      <c r="B211" s="1" t="s">
        <v>1</v>
      </c>
      <c r="C211" s="1"/>
      <c r="D211" s="1">
        <v>103</v>
      </c>
      <c r="E211" s="1">
        <v>20</v>
      </c>
      <c r="F211" s="1">
        <v>237</v>
      </c>
      <c r="G211" s="3">
        <v>-2</v>
      </c>
      <c r="H211" s="1"/>
      <c r="I211" s="1"/>
      <c r="J211" s="1"/>
    </row>
    <row r="212" spans="1:10" x14ac:dyDescent="0.25">
      <c r="A212" s="6">
        <v>206</v>
      </c>
      <c r="B212" s="1" t="s">
        <v>1</v>
      </c>
      <c r="C212" s="1"/>
      <c r="D212" s="1">
        <v>103</v>
      </c>
      <c r="E212" s="1">
        <v>19</v>
      </c>
      <c r="F212" s="1">
        <v>157</v>
      </c>
      <c r="G212" s="3">
        <v>0</v>
      </c>
      <c r="H212" s="1"/>
      <c r="I212" s="1"/>
      <c r="J212" s="1"/>
    </row>
    <row r="213" spans="1:10" x14ac:dyDescent="0.25">
      <c r="A213" s="6">
        <v>207</v>
      </c>
      <c r="B213" s="1" t="s">
        <v>1</v>
      </c>
      <c r="C213" s="1"/>
      <c r="D213" s="1">
        <v>104</v>
      </c>
      <c r="E213" s="1">
        <v>16</v>
      </c>
      <c r="F213" s="1">
        <v>234</v>
      </c>
      <c r="G213" s="3">
        <v>0</v>
      </c>
      <c r="H213" s="1"/>
      <c r="I213" s="1"/>
      <c r="J213" s="1"/>
    </row>
    <row r="214" spans="1:10" x14ac:dyDescent="0.25">
      <c r="A214" s="6">
        <v>208</v>
      </c>
      <c r="B214" s="1" t="s">
        <v>1</v>
      </c>
      <c r="C214" s="1"/>
      <c r="D214" s="1">
        <v>104</v>
      </c>
      <c r="E214" s="1">
        <v>21</v>
      </c>
      <c r="F214" s="1">
        <v>184</v>
      </c>
      <c r="G214" s="3">
        <v>1</v>
      </c>
      <c r="H214" s="1"/>
      <c r="I214" s="1"/>
      <c r="J214" s="1"/>
    </row>
    <row r="215" spans="1:10" x14ac:dyDescent="0.25">
      <c r="A215" s="6">
        <v>209</v>
      </c>
      <c r="B215" s="1" t="s">
        <v>1</v>
      </c>
      <c r="C215" s="1"/>
      <c r="D215" s="1">
        <v>105</v>
      </c>
      <c r="E215" s="1">
        <v>19</v>
      </c>
      <c r="F215" s="1">
        <v>235</v>
      </c>
      <c r="G215" s="3">
        <v>-1</v>
      </c>
      <c r="H215" s="1"/>
      <c r="I215" s="1"/>
      <c r="J215" s="1"/>
    </row>
    <row r="216" spans="1:10" x14ac:dyDescent="0.25">
      <c r="A216" s="6">
        <v>210</v>
      </c>
      <c r="B216" s="1" t="s">
        <v>1</v>
      </c>
      <c r="C216" s="1"/>
      <c r="D216" s="1">
        <v>105</v>
      </c>
      <c r="E216" s="1">
        <v>27</v>
      </c>
      <c r="F216" s="1">
        <v>240</v>
      </c>
      <c r="G216" s="3">
        <v>2</v>
      </c>
      <c r="H216" s="1"/>
      <c r="I216" s="1"/>
      <c r="J216" s="1"/>
    </row>
    <row r="217" spans="1:10" x14ac:dyDescent="0.25">
      <c r="A217" s="6">
        <v>211</v>
      </c>
      <c r="B217" s="1" t="s">
        <v>1</v>
      </c>
      <c r="C217" s="1"/>
      <c r="D217" s="1">
        <v>106</v>
      </c>
      <c r="E217" s="1">
        <v>21</v>
      </c>
      <c r="F217" s="1">
        <v>167</v>
      </c>
      <c r="G217" s="3">
        <v>-1</v>
      </c>
      <c r="H217" s="1"/>
      <c r="I217" s="1"/>
      <c r="J217" s="1"/>
    </row>
    <row r="218" spans="1:10" x14ac:dyDescent="0.25">
      <c r="A218" s="6">
        <v>212</v>
      </c>
      <c r="B218" s="1" t="s">
        <v>1</v>
      </c>
      <c r="C218" s="1"/>
      <c r="D218" s="1">
        <v>106</v>
      </c>
      <c r="E218" s="1">
        <v>27</v>
      </c>
      <c r="F218" s="1">
        <v>234</v>
      </c>
      <c r="G218" s="3">
        <v>0</v>
      </c>
      <c r="H218" s="1"/>
      <c r="I218" s="1"/>
      <c r="J218" s="1"/>
    </row>
    <row r="219" spans="1:10" x14ac:dyDescent="0.25">
      <c r="A219" s="6">
        <v>213</v>
      </c>
      <c r="B219" s="1" t="s">
        <v>1</v>
      </c>
      <c r="C219" s="1"/>
      <c r="D219" s="1">
        <v>107</v>
      </c>
      <c r="E219" s="1">
        <v>19</v>
      </c>
      <c r="F219" s="1">
        <v>188</v>
      </c>
      <c r="G219" s="3">
        <v>0</v>
      </c>
      <c r="H219" s="1"/>
      <c r="I219" s="1"/>
      <c r="J219" s="1"/>
    </row>
    <row r="220" spans="1:10" x14ac:dyDescent="0.25">
      <c r="A220" s="6">
        <v>214</v>
      </c>
      <c r="B220" s="1" t="s">
        <v>1</v>
      </c>
      <c r="C220" s="1"/>
      <c r="D220" s="1">
        <v>107</v>
      </c>
      <c r="E220" s="1">
        <v>26</v>
      </c>
      <c r="F220" s="1">
        <v>226</v>
      </c>
      <c r="G220" s="3">
        <v>1</v>
      </c>
      <c r="H220" s="1"/>
      <c r="I220" s="1"/>
      <c r="J220" s="1"/>
    </row>
    <row r="221" spans="1:10" x14ac:dyDescent="0.25">
      <c r="A221" s="6">
        <v>215</v>
      </c>
      <c r="B221" s="1" t="s">
        <v>1</v>
      </c>
      <c r="C221" s="1"/>
      <c r="D221" s="1">
        <v>108</v>
      </c>
      <c r="E221" s="1">
        <v>24</v>
      </c>
      <c r="F221" s="1">
        <v>220</v>
      </c>
      <c r="G221" s="3">
        <v>-2</v>
      </c>
      <c r="H221" s="1"/>
      <c r="I221" s="1"/>
      <c r="J221" s="1"/>
    </row>
    <row r="222" spans="1:10" x14ac:dyDescent="0.25">
      <c r="A222" s="6">
        <v>216</v>
      </c>
      <c r="B222" s="1" t="s">
        <v>1</v>
      </c>
      <c r="C222" s="1"/>
      <c r="D222" s="1">
        <v>108</v>
      </c>
      <c r="E222" s="1">
        <v>23</v>
      </c>
      <c r="F222" s="1">
        <v>213</v>
      </c>
      <c r="G222" s="3">
        <v>0</v>
      </c>
      <c r="H222" s="1"/>
      <c r="I222" s="1"/>
      <c r="J222" s="1"/>
    </row>
    <row r="223" spans="1:10" x14ac:dyDescent="0.25">
      <c r="A223" s="6">
        <v>217</v>
      </c>
      <c r="B223" s="1" t="s">
        <v>1</v>
      </c>
      <c r="C223" s="1"/>
      <c r="D223" s="1">
        <v>109</v>
      </c>
      <c r="E223" s="1">
        <v>15</v>
      </c>
      <c r="F223" s="1">
        <v>232</v>
      </c>
      <c r="G223" s="3">
        <v>0</v>
      </c>
      <c r="H223" s="1"/>
      <c r="I223" s="1"/>
      <c r="J223" s="1"/>
    </row>
    <row r="224" spans="1:10" x14ac:dyDescent="0.25">
      <c r="A224" s="6">
        <v>218</v>
      </c>
      <c r="B224" s="1" t="s">
        <v>1</v>
      </c>
      <c r="C224" s="1"/>
      <c r="D224" s="1">
        <v>109</v>
      </c>
      <c r="E224" s="1">
        <v>28</v>
      </c>
      <c r="F224" s="1">
        <v>224</v>
      </c>
      <c r="G224" s="3">
        <v>0</v>
      </c>
      <c r="H224" s="1"/>
      <c r="I224" s="1"/>
      <c r="J224" s="1"/>
    </row>
    <row r="225" spans="1:10" x14ac:dyDescent="0.25">
      <c r="A225" s="6">
        <v>219</v>
      </c>
      <c r="B225" s="1" t="s">
        <v>1</v>
      </c>
      <c r="C225" s="1"/>
      <c r="D225" s="1">
        <v>110</v>
      </c>
      <c r="E225" s="1">
        <v>20</v>
      </c>
      <c r="F225" s="1">
        <v>206</v>
      </c>
      <c r="G225" s="3">
        <v>-2</v>
      </c>
      <c r="H225" s="1"/>
      <c r="I225" s="1"/>
      <c r="J225" s="1"/>
    </row>
    <row r="226" spans="1:10" x14ac:dyDescent="0.25">
      <c r="A226" s="6">
        <v>220</v>
      </c>
      <c r="B226" s="1" t="s">
        <v>1</v>
      </c>
      <c r="C226" s="1"/>
      <c r="D226" s="1">
        <v>110</v>
      </c>
      <c r="E226" s="1">
        <v>20</v>
      </c>
      <c r="F226" s="1">
        <v>233</v>
      </c>
      <c r="G226" s="3">
        <v>0</v>
      </c>
      <c r="H226" s="1"/>
      <c r="I226" s="1"/>
      <c r="J226" s="1"/>
    </row>
    <row r="227" spans="1:10" x14ac:dyDescent="0.25">
      <c r="A227" s="6">
        <v>221</v>
      </c>
      <c r="B227" s="1" t="s">
        <v>1</v>
      </c>
      <c r="C227" s="1"/>
      <c r="D227" s="1">
        <v>111</v>
      </c>
      <c r="E227" s="1">
        <v>26</v>
      </c>
      <c r="F227" s="1">
        <v>202</v>
      </c>
      <c r="G227" s="3">
        <v>0</v>
      </c>
      <c r="H227" s="1"/>
      <c r="I227" s="1"/>
      <c r="J227" s="1"/>
    </row>
    <row r="228" spans="1:10" x14ac:dyDescent="0.25">
      <c r="A228" s="6">
        <v>222</v>
      </c>
      <c r="B228" s="1" t="s">
        <v>1</v>
      </c>
      <c r="C228" s="1"/>
      <c r="D228" s="1">
        <v>111</v>
      </c>
      <c r="E228" s="1">
        <v>15</v>
      </c>
      <c r="F228" s="1">
        <v>182</v>
      </c>
      <c r="G228" s="3">
        <v>1</v>
      </c>
      <c r="H228" s="1"/>
      <c r="I228" s="1"/>
      <c r="J228" s="1"/>
    </row>
    <row r="229" spans="1:10" x14ac:dyDescent="0.25">
      <c r="A229" s="6">
        <v>223</v>
      </c>
      <c r="B229" s="1" t="s">
        <v>1</v>
      </c>
      <c r="C229" s="1"/>
      <c r="D229" s="1">
        <v>112</v>
      </c>
      <c r="E229" s="1">
        <v>15</v>
      </c>
      <c r="F229" s="1">
        <v>188</v>
      </c>
      <c r="G229" s="3">
        <v>0</v>
      </c>
      <c r="H229" s="1"/>
      <c r="I229" s="1"/>
      <c r="J229" s="1"/>
    </row>
    <row r="230" spans="1:10" x14ac:dyDescent="0.25">
      <c r="A230" s="6">
        <v>224</v>
      </c>
      <c r="B230" s="1" t="s">
        <v>1</v>
      </c>
      <c r="C230" s="1"/>
      <c r="D230" s="1">
        <v>112</v>
      </c>
      <c r="E230" s="1">
        <v>19</v>
      </c>
      <c r="F230" s="1">
        <v>204</v>
      </c>
      <c r="G230" s="3">
        <v>0</v>
      </c>
      <c r="H230" s="1"/>
      <c r="I230" s="1"/>
      <c r="J230" s="1"/>
    </row>
    <row r="231" spans="1:10" x14ac:dyDescent="0.25">
      <c r="A231" s="6">
        <v>225</v>
      </c>
      <c r="B231" s="1" t="s">
        <v>1</v>
      </c>
      <c r="C231" s="1"/>
      <c r="D231" s="1">
        <v>113</v>
      </c>
      <c r="E231" s="1">
        <v>18</v>
      </c>
      <c r="F231" s="1">
        <v>155</v>
      </c>
      <c r="G231" s="3">
        <v>0</v>
      </c>
      <c r="H231" s="1"/>
      <c r="I231" s="1"/>
      <c r="J231" s="1"/>
    </row>
    <row r="232" spans="1:10" x14ac:dyDescent="0.25">
      <c r="A232" s="6">
        <v>226</v>
      </c>
      <c r="B232" s="1" t="s">
        <v>1</v>
      </c>
      <c r="C232" s="1"/>
      <c r="D232" s="1">
        <v>113</v>
      </c>
      <c r="E232" s="1">
        <v>28</v>
      </c>
      <c r="F232" s="1">
        <v>232</v>
      </c>
      <c r="G232" s="3">
        <v>1</v>
      </c>
      <c r="H232" s="1"/>
      <c r="I232" s="1"/>
      <c r="J232" s="1"/>
    </row>
    <row r="233" spans="1:10" x14ac:dyDescent="0.25">
      <c r="A233" s="6">
        <v>227</v>
      </c>
      <c r="B233" s="1" t="s">
        <v>1</v>
      </c>
      <c r="C233" s="1"/>
      <c r="D233" s="1">
        <v>114</v>
      </c>
      <c r="E233" s="1">
        <v>22</v>
      </c>
      <c r="F233" s="1">
        <v>169</v>
      </c>
      <c r="G233" s="3">
        <v>-2</v>
      </c>
      <c r="H233" s="1"/>
      <c r="I233" s="1"/>
      <c r="J233" s="1"/>
    </row>
    <row r="234" spans="1:10" x14ac:dyDescent="0.25">
      <c r="A234" s="6">
        <v>228</v>
      </c>
      <c r="B234" s="1" t="s">
        <v>1</v>
      </c>
      <c r="C234" s="1"/>
      <c r="D234" s="1">
        <v>114</v>
      </c>
      <c r="E234" s="1">
        <v>23</v>
      </c>
      <c r="F234" s="1">
        <v>198</v>
      </c>
      <c r="G234" s="3">
        <v>1</v>
      </c>
      <c r="H234" s="1"/>
      <c r="I234" s="1"/>
      <c r="J234" s="1"/>
    </row>
    <row r="235" spans="1:10" x14ac:dyDescent="0.25">
      <c r="A235" s="6">
        <v>229</v>
      </c>
      <c r="B235" s="1" t="s">
        <v>1</v>
      </c>
      <c r="C235" s="1"/>
      <c r="D235" s="1">
        <v>115</v>
      </c>
      <c r="E235" s="1">
        <v>27</v>
      </c>
      <c r="F235" s="1">
        <v>163</v>
      </c>
      <c r="G235" s="3">
        <v>-2</v>
      </c>
      <c r="H235" s="1"/>
      <c r="I235" s="1"/>
      <c r="J235" s="1"/>
    </row>
    <row r="236" spans="1:10" x14ac:dyDescent="0.25">
      <c r="A236" s="6">
        <v>230</v>
      </c>
      <c r="B236" s="1" t="s">
        <v>1</v>
      </c>
      <c r="C236" s="1"/>
      <c r="D236" s="1">
        <v>115</v>
      </c>
      <c r="E236" s="1">
        <v>28</v>
      </c>
      <c r="F236" s="1">
        <v>169</v>
      </c>
      <c r="G236" s="3">
        <v>0</v>
      </c>
      <c r="H236" s="1"/>
      <c r="I236" s="1"/>
      <c r="J236" s="1"/>
    </row>
    <row r="237" spans="1:10" x14ac:dyDescent="0.25">
      <c r="A237" s="6">
        <v>231</v>
      </c>
      <c r="B237" s="1" t="s">
        <v>1</v>
      </c>
      <c r="C237" s="1"/>
      <c r="D237" s="1">
        <v>116</v>
      </c>
      <c r="E237" s="1">
        <v>17</v>
      </c>
      <c r="F237" s="1">
        <v>193</v>
      </c>
      <c r="G237" s="3">
        <v>-2</v>
      </c>
      <c r="H237" s="1"/>
      <c r="I237" s="1"/>
      <c r="J237" s="1"/>
    </row>
    <row r="238" spans="1:10" x14ac:dyDescent="0.25">
      <c r="A238" s="6">
        <v>232</v>
      </c>
      <c r="B238" s="1" t="s">
        <v>1</v>
      </c>
      <c r="C238" s="1"/>
      <c r="D238" s="1">
        <v>116</v>
      </c>
      <c r="E238" s="1">
        <v>16</v>
      </c>
      <c r="F238" s="1">
        <v>197</v>
      </c>
      <c r="G238" s="3">
        <v>1</v>
      </c>
      <c r="H238" s="1"/>
      <c r="I238" s="1"/>
      <c r="J238" s="1"/>
    </row>
    <row r="239" spans="1:10" x14ac:dyDescent="0.25">
      <c r="A239" s="6">
        <v>233</v>
      </c>
      <c r="B239" s="1" t="s">
        <v>1</v>
      </c>
      <c r="C239" s="1"/>
      <c r="D239" s="1">
        <v>117</v>
      </c>
      <c r="E239" s="1">
        <v>17</v>
      </c>
      <c r="F239" s="1">
        <v>229</v>
      </c>
      <c r="G239" s="3">
        <v>-2</v>
      </c>
      <c r="H239" s="1"/>
      <c r="I239" s="1"/>
      <c r="J239" s="1"/>
    </row>
    <row r="240" spans="1:10" x14ac:dyDescent="0.25">
      <c r="A240" s="6">
        <v>234</v>
      </c>
      <c r="B240" s="1" t="s">
        <v>1</v>
      </c>
      <c r="C240" s="1"/>
      <c r="D240" s="1">
        <v>117</v>
      </c>
      <c r="E240" s="1">
        <v>18</v>
      </c>
      <c r="F240" s="1">
        <v>232</v>
      </c>
      <c r="G240" s="3">
        <v>1</v>
      </c>
      <c r="H240" s="1"/>
      <c r="I240" s="1"/>
      <c r="J240" s="1"/>
    </row>
    <row r="241" spans="1:10" x14ac:dyDescent="0.25">
      <c r="A241" s="6">
        <v>235</v>
      </c>
      <c r="B241" s="1" t="s">
        <v>1</v>
      </c>
      <c r="C241" s="1"/>
      <c r="D241" s="1">
        <v>118</v>
      </c>
      <c r="E241" s="1">
        <v>22</v>
      </c>
      <c r="F241" s="1">
        <v>189</v>
      </c>
      <c r="G241" s="3">
        <v>0</v>
      </c>
      <c r="H241" s="1"/>
      <c r="I241" s="1"/>
      <c r="J241" s="1"/>
    </row>
    <row r="242" spans="1:10" x14ac:dyDescent="0.25">
      <c r="A242" s="6">
        <v>236</v>
      </c>
      <c r="B242" s="1" t="s">
        <v>1</v>
      </c>
      <c r="C242" s="1"/>
      <c r="D242" s="1">
        <v>118</v>
      </c>
      <c r="E242" s="1">
        <v>29</v>
      </c>
      <c r="F242" s="1">
        <v>197</v>
      </c>
      <c r="G242" s="3">
        <v>1</v>
      </c>
      <c r="H242" s="1"/>
      <c r="I242" s="1"/>
      <c r="J242" s="1"/>
    </row>
    <row r="243" spans="1:10" x14ac:dyDescent="0.25">
      <c r="A243" s="6">
        <v>237</v>
      </c>
      <c r="B243" s="1" t="s">
        <v>1</v>
      </c>
      <c r="C243" s="1"/>
      <c r="D243" s="1">
        <v>119</v>
      </c>
      <c r="E243" s="1">
        <v>20</v>
      </c>
      <c r="F243" s="1">
        <v>225</v>
      </c>
      <c r="G243" s="3">
        <v>-1</v>
      </c>
      <c r="H243" s="1"/>
      <c r="I243" s="1"/>
      <c r="J243" s="1"/>
    </row>
    <row r="244" spans="1:10" x14ac:dyDescent="0.25">
      <c r="A244" s="6">
        <v>238</v>
      </c>
      <c r="B244" s="1" t="s">
        <v>1</v>
      </c>
      <c r="C244" s="1"/>
      <c r="D244" s="1">
        <v>119</v>
      </c>
      <c r="E244" s="1">
        <v>25</v>
      </c>
      <c r="F244" s="1">
        <v>202</v>
      </c>
      <c r="G244" s="3">
        <v>1</v>
      </c>
      <c r="H244" s="1"/>
      <c r="I244" s="1"/>
      <c r="J244" s="1"/>
    </row>
    <row r="245" spans="1:10" x14ac:dyDescent="0.25">
      <c r="A245" s="6">
        <v>239</v>
      </c>
      <c r="B245" s="1" t="s">
        <v>1</v>
      </c>
      <c r="C245" s="1"/>
      <c r="D245" s="1">
        <v>120</v>
      </c>
      <c r="E245" s="1">
        <v>24</v>
      </c>
      <c r="F245" s="1">
        <v>193</v>
      </c>
      <c r="G245" s="3">
        <v>-2</v>
      </c>
      <c r="H245" s="1"/>
      <c r="I245" s="1"/>
      <c r="J245" s="1"/>
    </row>
    <row r="246" spans="1:10" x14ac:dyDescent="0.25">
      <c r="A246" s="6">
        <v>240</v>
      </c>
      <c r="B246" s="1" t="s">
        <v>1</v>
      </c>
      <c r="C246" s="1"/>
      <c r="D246" s="1">
        <v>120</v>
      </c>
      <c r="E246" s="1">
        <v>23</v>
      </c>
      <c r="F246" s="1">
        <v>232</v>
      </c>
      <c r="G246" s="3">
        <v>2</v>
      </c>
      <c r="H246" s="1"/>
      <c r="I246" s="1"/>
      <c r="J246" s="1"/>
    </row>
    <row r="247" spans="1:10" x14ac:dyDescent="0.25">
      <c r="A247" s="6">
        <v>241</v>
      </c>
      <c r="B247" s="1" t="s">
        <v>1</v>
      </c>
      <c r="C247" s="1"/>
      <c r="D247" s="1">
        <v>121</v>
      </c>
      <c r="E247" s="1">
        <v>19</v>
      </c>
      <c r="F247" s="1">
        <v>235</v>
      </c>
      <c r="G247" s="3">
        <v>0</v>
      </c>
      <c r="H247" s="1"/>
      <c r="I247" s="1"/>
      <c r="J247" s="1"/>
    </row>
    <row r="248" spans="1:10" x14ac:dyDescent="0.25">
      <c r="A248" s="6">
        <v>242</v>
      </c>
      <c r="B248" s="1" t="s">
        <v>1</v>
      </c>
      <c r="C248" s="1"/>
      <c r="D248" s="1">
        <v>121</v>
      </c>
      <c r="E248" s="1">
        <v>28</v>
      </c>
      <c r="F248" s="1">
        <v>219</v>
      </c>
      <c r="G248" s="3">
        <v>1</v>
      </c>
      <c r="H248" s="1"/>
      <c r="I248" s="1"/>
      <c r="J248" s="1"/>
    </row>
    <row r="249" spans="1:10" x14ac:dyDescent="0.25">
      <c r="A249" s="6">
        <v>243</v>
      </c>
      <c r="B249" s="1" t="s">
        <v>1</v>
      </c>
      <c r="C249" s="1"/>
      <c r="D249" s="1">
        <v>122</v>
      </c>
      <c r="E249" s="1">
        <v>30</v>
      </c>
      <c r="F249" s="1">
        <v>231</v>
      </c>
      <c r="G249" s="3">
        <v>0</v>
      </c>
      <c r="H249" s="1"/>
      <c r="I249" s="1"/>
      <c r="J249" s="1"/>
    </row>
    <row r="250" spans="1:10" x14ac:dyDescent="0.25">
      <c r="A250" s="6">
        <v>244</v>
      </c>
      <c r="B250" s="1" t="s">
        <v>1</v>
      </c>
      <c r="C250" s="1"/>
      <c r="D250" s="1">
        <v>122</v>
      </c>
      <c r="E250" s="1">
        <v>25</v>
      </c>
      <c r="F250" s="1">
        <v>157</v>
      </c>
      <c r="G250" s="3">
        <v>2</v>
      </c>
      <c r="H250" s="1"/>
      <c r="I250" s="1"/>
      <c r="J250" s="1"/>
    </row>
    <row r="251" spans="1:10" x14ac:dyDescent="0.25">
      <c r="A251" s="6">
        <v>245</v>
      </c>
      <c r="B251" s="1" t="s">
        <v>1</v>
      </c>
      <c r="C251" s="1"/>
      <c r="D251" s="1">
        <v>123</v>
      </c>
      <c r="E251" s="1">
        <v>28</v>
      </c>
      <c r="F251" s="1">
        <v>196</v>
      </c>
      <c r="G251" s="3">
        <v>0</v>
      </c>
      <c r="H251" s="1"/>
      <c r="I251" s="1"/>
      <c r="J251" s="1"/>
    </row>
    <row r="252" spans="1:10" x14ac:dyDescent="0.25">
      <c r="A252" s="6">
        <v>246</v>
      </c>
      <c r="B252" s="1" t="s">
        <v>1</v>
      </c>
      <c r="C252" s="1"/>
      <c r="D252" s="1">
        <v>123</v>
      </c>
      <c r="E252" s="1">
        <v>25</v>
      </c>
      <c r="F252" s="1">
        <v>180</v>
      </c>
      <c r="G252" s="3">
        <v>0</v>
      </c>
      <c r="H252" s="1"/>
      <c r="I252" s="1"/>
      <c r="J252" s="1"/>
    </row>
    <row r="253" spans="1:10" x14ac:dyDescent="0.25">
      <c r="A253" s="6">
        <v>247</v>
      </c>
      <c r="B253" s="1" t="s">
        <v>1</v>
      </c>
      <c r="C253" s="1"/>
      <c r="D253" s="1">
        <v>124</v>
      </c>
      <c r="E253" s="1">
        <v>20</v>
      </c>
      <c r="F253" s="1">
        <v>156</v>
      </c>
      <c r="G253" s="3">
        <v>-1</v>
      </c>
      <c r="H253" s="1"/>
      <c r="I253" s="1"/>
      <c r="J253" s="1"/>
    </row>
    <row r="254" spans="1:10" x14ac:dyDescent="0.25">
      <c r="A254" s="6">
        <v>248</v>
      </c>
      <c r="B254" s="1" t="s">
        <v>1</v>
      </c>
      <c r="C254" s="1"/>
      <c r="D254" s="1">
        <v>124</v>
      </c>
      <c r="E254" s="1">
        <v>22</v>
      </c>
      <c r="F254" s="1">
        <v>207</v>
      </c>
      <c r="G254" s="3">
        <v>0</v>
      </c>
      <c r="H254" s="1"/>
      <c r="I254" s="1"/>
      <c r="J254" s="1"/>
    </row>
    <row r="255" spans="1:10" x14ac:dyDescent="0.25">
      <c r="A255" s="6">
        <v>249</v>
      </c>
      <c r="B255" s="1" t="s">
        <v>1</v>
      </c>
      <c r="C255" s="1"/>
      <c r="D255" s="1">
        <v>125</v>
      </c>
      <c r="E255" s="1">
        <v>17</v>
      </c>
      <c r="F255" s="1">
        <v>157</v>
      </c>
      <c r="G255" s="3">
        <v>0</v>
      </c>
      <c r="H255" s="1"/>
      <c r="I255" s="1"/>
      <c r="J255" s="1"/>
    </row>
    <row r="256" spans="1:10" x14ac:dyDescent="0.25">
      <c r="A256" s="6">
        <v>250</v>
      </c>
      <c r="B256" s="1" t="s">
        <v>1</v>
      </c>
      <c r="C256" s="1"/>
      <c r="D256" s="1">
        <v>125</v>
      </c>
      <c r="E256" s="1">
        <v>21</v>
      </c>
      <c r="F256" s="1">
        <v>170</v>
      </c>
      <c r="G256" s="3">
        <v>0</v>
      </c>
      <c r="H256" s="1"/>
      <c r="I256" s="1"/>
      <c r="J256" s="1"/>
    </row>
    <row r="257" spans="1:10" x14ac:dyDescent="0.25">
      <c r="A257" s="6">
        <v>251</v>
      </c>
      <c r="B257" s="1" t="s">
        <v>1</v>
      </c>
      <c r="C257" s="1"/>
      <c r="D257" s="1">
        <v>126</v>
      </c>
      <c r="E257" s="1">
        <v>27</v>
      </c>
      <c r="F257" s="1">
        <v>201</v>
      </c>
      <c r="G257" s="3">
        <v>-2</v>
      </c>
      <c r="H257" s="1"/>
      <c r="I257" s="1"/>
      <c r="J257" s="1"/>
    </row>
    <row r="258" spans="1:10" x14ac:dyDescent="0.25">
      <c r="A258" s="6">
        <v>252</v>
      </c>
      <c r="B258" s="1" t="s">
        <v>1</v>
      </c>
      <c r="C258" s="1"/>
      <c r="D258" s="1">
        <v>126</v>
      </c>
      <c r="E258" s="1">
        <v>24</v>
      </c>
      <c r="F258" s="1">
        <v>187</v>
      </c>
      <c r="G258" s="3">
        <v>0</v>
      </c>
      <c r="H258" s="1"/>
      <c r="I258" s="1"/>
      <c r="J258" s="1"/>
    </row>
    <row r="259" spans="1:10" x14ac:dyDescent="0.25">
      <c r="A259" s="6">
        <v>253</v>
      </c>
      <c r="B259" s="1" t="s">
        <v>1</v>
      </c>
      <c r="C259" s="1"/>
      <c r="D259" s="1">
        <v>127</v>
      </c>
      <c r="E259" s="1">
        <v>18</v>
      </c>
      <c r="F259" s="1">
        <v>190</v>
      </c>
      <c r="G259" s="3">
        <v>0</v>
      </c>
      <c r="H259" s="1"/>
      <c r="I259" s="1"/>
      <c r="J259" s="1"/>
    </row>
    <row r="260" spans="1:10" x14ac:dyDescent="0.25">
      <c r="A260" s="6">
        <v>254</v>
      </c>
      <c r="B260" s="1" t="s">
        <v>1</v>
      </c>
      <c r="C260" s="1"/>
      <c r="D260" s="1">
        <v>127</v>
      </c>
      <c r="E260" s="1">
        <v>25</v>
      </c>
      <c r="F260" s="1">
        <v>240</v>
      </c>
      <c r="G260" s="3">
        <v>0</v>
      </c>
      <c r="H260" s="1"/>
      <c r="I260" s="1"/>
      <c r="J260" s="1"/>
    </row>
    <row r="261" spans="1:10" x14ac:dyDescent="0.25">
      <c r="A261" s="6">
        <v>255</v>
      </c>
      <c r="B261" s="1" t="s">
        <v>1</v>
      </c>
      <c r="C261" s="1"/>
      <c r="D261" s="1">
        <v>128</v>
      </c>
      <c r="E261" s="1">
        <v>21</v>
      </c>
      <c r="F261" s="1">
        <v>195</v>
      </c>
      <c r="G261" s="3">
        <v>0</v>
      </c>
      <c r="H261" s="1"/>
      <c r="I261" s="1"/>
      <c r="J261" s="1"/>
    </row>
    <row r="262" spans="1:10" x14ac:dyDescent="0.25">
      <c r="A262" s="6">
        <v>256</v>
      </c>
      <c r="B262" s="1" t="s">
        <v>1</v>
      </c>
      <c r="C262" s="1"/>
      <c r="D262" s="1">
        <v>128</v>
      </c>
      <c r="E262" s="1">
        <v>20</v>
      </c>
      <c r="F262" s="1">
        <v>199</v>
      </c>
      <c r="G262" s="3">
        <v>1</v>
      </c>
      <c r="H262" s="1"/>
      <c r="I262" s="1"/>
      <c r="J262" s="1"/>
    </row>
    <row r="263" spans="1:10" x14ac:dyDescent="0.25">
      <c r="A263" s="6">
        <v>257</v>
      </c>
      <c r="B263" s="1" t="s">
        <v>1</v>
      </c>
      <c r="C263" s="1"/>
      <c r="D263" s="1">
        <v>129</v>
      </c>
      <c r="E263" s="1">
        <v>20</v>
      </c>
      <c r="F263" s="1">
        <v>203</v>
      </c>
      <c r="G263" s="3">
        <v>0</v>
      </c>
      <c r="H263" s="1"/>
      <c r="I263" s="1"/>
      <c r="J263" s="1"/>
    </row>
    <row r="264" spans="1:10" x14ac:dyDescent="0.25">
      <c r="A264" s="6">
        <v>258</v>
      </c>
      <c r="B264" s="1" t="s">
        <v>1</v>
      </c>
      <c r="C264" s="1"/>
      <c r="D264" s="1">
        <v>129</v>
      </c>
      <c r="E264" s="1">
        <v>21</v>
      </c>
      <c r="F264" s="1">
        <v>176</v>
      </c>
      <c r="G264" s="3">
        <v>2</v>
      </c>
      <c r="H264" s="1"/>
      <c r="I264" s="1"/>
      <c r="J264" s="1"/>
    </row>
    <row r="265" spans="1:10" x14ac:dyDescent="0.25">
      <c r="A265" s="6">
        <v>259</v>
      </c>
      <c r="B265" s="1" t="s">
        <v>1</v>
      </c>
      <c r="C265" s="1"/>
      <c r="D265" s="1">
        <v>130</v>
      </c>
      <c r="E265" s="1">
        <v>22</v>
      </c>
      <c r="F265" s="1">
        <v>178</v>
      </c>
      <c r="G265" s="3">
        <v>-1</v>
      </c>
      <c r="H265" s="1"/>
      <c r="I265" s="1"/>
      <c r="J265" s="1"/>
    </row>
    <row r="266" spans="1:10" x14ac:dyDescent="0.25">
      <c r="A266" s="6">
        <v>260</v>
      </c>
      <c r="B266" s="1" t="s">
        <v>1</v>
      </c>
      <c r="C266" s="1"/>
      <c r="D266" s="1">
        <v>130</v>
      </c>
      <c r="E266" s="1">
        <v>17</v>
      </c>
      <c r="F266" s="1">
        <v>165</v>
      </c>
      <c r="G266" s="3">
        <v>0</v>
      </c>
      <c r="H266" s="1"/>
      <c r="I266" s="1"/>
      <c r="J266" s="1"/>
    </row>
    <row r="267" spans="1:10" x14ac:dyDescent="0.25">
      <c r="A267" s="6">
        <v>261</v>
      </c>
      <c r="B267" s="1" t="s">
        <v>1</v>
      </c>
      <c r="C267" s="1"/>
      <c r="D267" s="1">
        <v>131</v>
      </c>
      <c r="E267" s="1">
        <v>16</v>
      </c>
      <c r="F267" s="1">
        <v>214</v>
      </c>
      <c r="G267" s="3">
        <v>-2</v>
      </c>
      <c r="H267" s="1"/>
      <c r="I267" s="1"/>
      <c r="J267" s="1"/>
    </row>
    <row r="268" spans="1:10" x14ac:dyDescent="0.25">
      <c r="A268" s="6">
        <v>262</v>
      </c>
      <c r="B268" s="1" t="s">
        <v>1</v>
      </c>
      <c r="C268" s="1"/>
      <c r="D268" s="1">
        <v>131</v>
      </c>
      <c r="E268" s="1">
        <v>16</v>
      </c>
      <c r="F268" s="1">
        <v>221</v>
      </c>
      <c r="G268" s="3">
        <v>0</v>
      </c>
      <c r="H268" s="1"/>
      <c r="I268" s="1"/>
      <c r="J268" s="1"/>
    </row>
    <row r="269" spans="1:10" x14ac:dyDescent="0.25">
      <c r="A269" s="6">
        <v>263</v>
      </c>
      <c r="B269" s="1" t="s">
        <v>1</v>
      </c>
      <c r="C269" s="1"/>
      <c r="D269" s="1">
        <v>132</v>
      </c>
      <c r="E269" s="1">
        <v>23</v>
      </c>
      <c r="F269" s="1">
        <v>201</v>
      </c>
      <c r="G269" s="3">
        <v>-1</v>
      </c>
      <c r="H269" s="1"/>
      <c r="I269" s="1"/>
      <c r="J269" s="1"/>
    </row>
    <row r="270" spans="1:10" x14ac:dyDescent="0.25">
      <c r="A270" s="6">
        <v>264</v>
      </c>
      <c r="B270" s="1" t="s">
        <v>1</v>
      </c>
      <c r="C270" s="1"/>
      <c r="D270" s="1">
        <v>132</v>
      </c>
      <c r="E270" s="1">
        <v>20</v>
      </c>
      <c r="F270" s="1">
        <v>219</v>
      </c>
      <c r="G270" s="3">
        <v>1</v>
      </c>
      <c r="H270" s="1"/>
      <c r="I270" s="1"/>
      <c r="J270" s="1"/>
    </row>
    <row r="271" spans="1:10" x14ac:dyDescent="0.25">
      <c r="A271" s="6">
        <v>265</v>
      </c>
      <c r="B271" s="1" t="s">
        <v>1</v>
      </c>
      <c r="C271" s="1"/>
      <c r="D271" s="1">
        <v>133</v>
      </c>
      <c r="E271" s="1">
        <v>28</v>
      </c>
      <c r="F271" s="1">
        <v>182</v>
      </c>
      <c r="G271" s="3">
        <v>-2</v>
      </c>
      <c r="H271" s="1"/>
      <c r="I271" s="1"/>
      <c r="J271" s="1"/>
    </row>
    <row r="272" spans="1:10" x14ac:dyDescent="0.25">
      <c r="A272" s="6">
        <v>266</v>
      </c>
      <c r="B272" s="1" t="s">
        <v>1</v>
      </c>
      <c r="C272" s="1"/>
      <c r="D272" s="1">
        <v>133</v>
      </c>
      <c r="E272" s="1">
        <v>30</v>
      </c>
      <c r="F272" s="1">
        <v>228</v>
      </c>
      <c r="G272" s="3">
        <v>2</v>
      </c>
      <c r="H272" s="1"/>
      <c r="I272" s="1"/>
      <c r="J272" s="1"/>
    </row>
    <row r="273" spans="1:10" x14ac:dyDescent="0.25">
      <c r="A273" s="6">
        <v>267</v>
      </c>
      <c r="B273" s="1" t="s">
        <v>1</v>
      </c>
      <c r="C273" s="1"/>
      <c r="D273" s="1">
        <v>134</v>
      </c>
      <c r="E273" s="1">
        <v>24</v>
      </c>
      <c r="F273" s="1">
        <v>198</v>
      </c>
      <c r="G273" s="3">
        <v>0</v>
      </c>
      <c r="H273" s="1"/>
      <c r="I273" s="1"/>
      <c r="J273" s="1"/>
    </row>
    <row r="274" spans="1:10" x14ac:dyDescent="0.25">
      <c r="A274" s="6">
        <v>268</v>
      </c>
      <c r="B274" s="1" t="s">
        <v>1</v>
      </c>
      <c r="C274" s="1"/>
      <c r="D274" s="1">
        <v>134</v>
      </c>
      <c r="E274" s="1">
        <v>21</v>
      </c>
      <c r="F274" s="1">
        <v>201</v>
      </c>
      <c r="G274" s="3">
        <v>0</v>
      </c>
      <c r="H274" s="1"/>
      <c r="I274" s="1"/>
      <c r="J274" s="1"/>
    </row>
    <row r="275" spans="1:10" x14ac:dyDescent="0.25">
      <c r="A275" s="6">
        <v>269</v>
      </c>
      <c r="B275" s="1" t="s">
        <v>1</v>
      </c>
      <c r="C275" s="1"/>
      <c r="D275" s="1">
        <v>135</v>
      </c>
      <c r="E275" s="1">
        <v>15</v>
      </c>
      <c r="F275" s="1">
        <v>194</v>
      </c>
      <c r="G275" s="3">
        <v>-2</v>
      </c>
      <c r="H275" s="1"/>
      <c r="I275" s="1"/>
      <c r="J275" s="1"/>
    </row>
    <row r="276" spans="1:10" x14ac:dyDescent="0.25">
      <c r="A276" s="6">
        <v>270</v>
      </c>
      <c r="B276" s="1" t="s">
        <v>1</v>
      </c>
      <c r="C276" s="1"/>
      <c r="D276" s="1">
        <v>135</v>
      </c>
      <c r="E276" s="1">
        <v>19</v>
      </c>
      <c r="F276" s="1">
        <v>175</v>
      </c>
      <c r="G276" s="3">
        <v>0</v>
      </c>
      <c r="H276" s="1"/>
      <c r="I276" s="1"/>
      <c r="J276" s="1"/>
    </row>
    <row r="277" spans="1:10" x14ac:dyDescent="0.25">
      <c r="A277" s="6">
        <v>271</v>
      </c>
      <c r="B277" s="1" t="s">
        <v>1</v>
      </c>
      <c r="C277" s="1"/>
      <c r="D277" s="1">
        <v>136</v>
      </c>
      <c r="E277" s="1">
        <v>21</v>
      </c>
      <c r="F277" s="1">
        <v>171</v>
      </c>
      <c r="G277" s="3">
        <v>-2</v>
      </c>
      <c r="H277" s="1"/>
      <c r="I277" s="1"/>
      <c r="J277" s="1"/>
    </row>
    <row r="278" spans="1:10" x14ac:dyDescent="0.25">
      <c r="A278" s="6">
        <v>272</v>
      </c>
      <c r="B278" s="1" t="s">
        <v>1</v>
      </c>
      <c r="C278" s="1"/>
      <c r="D278" s="1">
        <v>136</v>
      </c>
      <c r="E278" s="1">
        <v>15</v>
      </c>
      <c r="F278" s="1">
        <v>214</v>
      </c>
      <c r="G278" s="3">
        <v>2</v>
      </c>
      <c r="H278" s="1"/>
      <c r="I278" s="1"/>
      <c r="J278" s="1"/>
    </row>
    <row r="279" spans="1:10" x14ac:dyDescent="0.25">
      <c r="A279" s="6">
        <v>273</v>
      </c>
      <c r="B279" s="1" t="s">
        <v>1</v>
      </c>
      <c r="C279" s="1"/>
      <c r="D279" s="1">
        <v>137</v>
      </c>
      <c r="E279" s="1">
        <v>23</v>
      </c>
      <c r="F279" s="1">
        <v>216</v>
      </c>
      <c r="G279" s="3">
        <v>-1</v>
      </c>
      <c r="H279" s="1"/>
      <c r="I279" s="1"/>
      <c r="J279" s="1"/>
    </row>
    <row r="280" spans="1:10" x14ac:dyDescent="0.25">
      <c r="A280" s="6">
        <v>274</v>
      </c>
      <c r="B280" s="1" t="s">
        <v>1</v>
      </c>
      <c r="C280" s="1"/>
      <c r="D280" s="1">
        <v>137</v>
      </c>
      <c r="E280" s="1">
        <v>15</v>
      </c>
      <c r="F280" s="1">
        <v>192</v>
      </c>
      <c r="G280" s="3">
        <v>2</v>
      </c>
      <c r="H280" s="1"/>
      <c r="I280" s="1"/>
      <c r="J280" s="1"/>
    </row>
    <row r="281" spans="1:10" x14ac:dyDescent="0.25">
      <c r="A281" s="6">
        <v>275</v>
      </c>
      <c r="B281" s="1" t="s">
        <v>1</v>
      </c>
      <c r="C281" s="1"/>
      <c r="D281" s="1">
        <v>138</v>
      </c>
      <c r="E281" s="1">
        <v>18</v>
      </c>
      <c r="F281" s="1">
        <v>181</v>
      </c>
      <c r="G281" s="3">
        <v>-2</v>
      </c>
      <c r="H281" s="1"/>
      <c r="I281" s="1"/>
      <c r="J281" s="1"/>
    </row>
    <row r="282" spans="1:10" x14ac:dyDescent="0.25">
      <c r="A282" s="6">
        <v>276</v>
      </c>
      <c r="B282" s="1" t="s">
        <v>1</v>
      </c>
      <c r="C282" s="1"/>
      <c r="D282" s="1">
        <v>138</v>
      </c>
      <c r="E282" s="1">
        <v>17</v>
      </c>
      <c r="F282" s="1">
        <v>226</v>
      </c>
      <c r="G282" s="3">
        <v>1</v>
      </c>
      <c r="H282" s="1"/>
      <c r="I282" s="1"/>
      <c r="J282" s="1"/>
    </row>
    <row r="283" spans="1:10" x14ac:dyDescent="0.25">
      <c r="A283" s="6">
        <v>277</v>
      </c>
      <c r="B283" s="1" t="s">
        <v>1</v>
      </c>
      <c r="C283" s="1"/>
      <c r="D283" s="1">
        <v>139</v>
      </c>
      <c r="E283" s="1">
        <v>29</v>
      </c>
      <c r="F283" s="1">
        <v>225</v>
      </c>
      <c r="G283" s="3">
        <v>-1</v>
      </c>
      <c r="H283" s="1"/>
      <c r="I283" s="1"/>
      <c r="J283" s="1"/>
    </row>
    <row r="284" spans="1:10" x14ac:dyDescent="0.25">
      <c r="A284" s="6">
        <v>278</v>
      </c>
      <c r="B284" s="1" t="s">
        <v>1</v>
      </c>
      <c r="C284" s="1"/>
      <c r="D284" s="1">
        <v>139</v>
      </c>
      <c r="E284" s="1">
        <v>16</v>
      </c>
      <c r="F284" s="1">
        <v>171</v>
      </c>
      <c r="G284" s="3">
        <v>2</v>
      </c>
      <c r="H284" s="1"/>
      <c r="I284" s="1"/>
      <c r="J284" s="1"/>
    </row>
    <row r="285" spans="1:10" x14ac:dyDescent="0.25">
      <c r="A285" s="6">
        <v>279</v>
      </c>
      <c r="B285" s="1" t="s">
        <v>1</v>
      </c>
      <c r="C285" s="1"/>
      <c r="D285" s="1">
        <v>140</v>
      </c>
      <c r="E285" s="1">
        <v>24</v>
      </c>
      <c r="F285" s="1">
        <v>166</v>
      </c>
      <c r="G285" s="3">
        <v>0</v>
      </c>
      <c r="H285" s="1"/>
      <c r="I285" s="1"/>
      <c r="J285" s="1"/>
    </row>
    <row r="286" spans="1:10" x14ac:dyDescent="0.25">
      <c r="A286" s="6">
        <v>280</v>
      </c>
      <c r="B286" s="1" t="s">
        <v>1</v>
      </c>
      <c r="C286" s="1"/>
      <c r="D286" s="1">
        <v>140</v>
      </c>
      <c r="E286" s="1">
        <v>17</v>
      </c>
      <c r="F286" s="1">
        <v>223</v>
      </c>
      <c r="G286" s="3">
        <v>2</v>
      </c>
      <c r="H286" s="1"/>
      <c r="I286" s="1"/>
      <c r="J286" s="1"/>
    </row>
    <row r="287" spans="1:10" x14ac:dyDescent="0.25">
      <c r="A287" s="6">
        <v>281</v>
      </c>
      <c r="B287" s="1" t="s">
        <v>1</v>
      </c>
      <c r="C287" s="1"/>
      <c r="D287" s="1">
        <v>141</v>
      </c>
      <c r="E287" s="1">
        <v>16</v>
      </c>
      <c r="F287" s="1">
        <v>195</v>
      </c>
      <c r="G287" s="3">
        <v>-2</v>
      </c>
      <c r="H287" s="1"/>
      <c r="I287" s="1"/>
      <c r="J287" s="1"/>
    </row>
    <row r="288" spans="1:10" x14ac:dyDescent="0.25">
      <c r="A288" s="6">
        <v>282</v>
      </c>
      <c r="B288" s="1" t="s">
        <v>1</v>
      </c>
      <c r="C288" s="1"/>
      <c r="D288" s="1">
        <v>141</v>
      </c>
      <c r="E288" s="1">
        <v>23</v>
      </c>
      <c r="F288" s="1">
        <v>197</v>
      </c>
      <c r="G288" s="3">
        <v>1</v>
      </c>
      <c r="H288" s="1"/>
      <c r="I288" s="1"/>
      <c r="J288" s="1"/>
    </row>
    <row r="289" spans="1:10" x14ac:dyDescent="0.25">
      <c r="A289" s="6">
        <v>283</v>
      </c>
      <c r="B289" s="1" t="s">
        <v>1</v>
      </c>
      <c r="C289" s="1"/>
      <c r="D289" s="1">
        <v>142</v>
      </c>
      <c r="E289" s="1">
        <v>20</v>
      </c>
      <c r="F289" s="1">
        <v>193</v>
      </c>
      <c r="G289" s="3">
        <v>-2</v>
      </c>
      <c r="H289" s="1"/>
      <c r="I289" s="1"/>
      <c r="J289" s="1"/>
    </row>
    <row r="290" spans="1:10" x14ac:dyDescent="0.25">
      <c r="A290" s="6">
        <v>284</v>
      </c>
      <c r="B290" s="1" t="s">
        <v>1</v>
      </c>
      <c r="C290" s="1"/>
      <c r="D290" s="1">
        <v>142</v>
      </c>
      <c r="E290" s="1">
        <v>30</v>
      </c>
      <c r="F290" s="1">
        <v>210</v>
      </c>
      <c r="G290" s="3">
        <v>2</v>
      </c>
      <c r="H290" s="1"/>
      <c r="I290" s="1"/>
      <c r="J290" s="1"/>
    </row>
    <row r="291" spans="1:10" x14ac:dyDescent="0.25">
      <c r="A291" s="6">
        <v>285</v>
      </c>
      <c r="B291" s="1" t="s">
        <v>1</v>
      </c>
      <c r="C291" s="1"/>
      <c r="D291" s="1">
        <v>143</v>
      </c>
      <c r="E291" s="1">
        <v>23</v>
      </c>
      <c r="F291" s="1">
        <v>177</v>
      </c>
      <c r="G291" s="3">
        <v>-2</v>
      </c>
      <c r="H291" s="1"/>
      <c r="I291" s="1"/>
      <c r="J291" s="1"/>
    </row>
    <row r="292" spans="1:10" x14ac:dyDescent="0.25">
      <c r="A292" s="6">
        <v>286</v>
      </c>
      <c r="B292" s="1" t="s">
        <v>1</v>
      </c>
      <c r="C292" s="1"/>
      <c r="D292" s="1">
        <v>143</v>
      </c>
      <c r="E292" s="1">
        <v>26</v>
      </c>
      <c r="F292" s="1">
        <v>216</v>
      </c>
      <c r="G292" s="3">
        <v>0</v>
      </c>
      <c r="H292" s="1"/>
      <c r="I292" s="1"/>
      <c r="J292" s="1"/>
    </row>
    <row r="293" spans="1:10" x14ac:dyDescent="0.25">
      <c r="A293" s="6">
        <v>287</v>
      </c>
      <c r="B293" s="1" t="s">
        <v>1</v>
      </c>
      <c r="C293" s="1"/>
      <c r="D293" s="1">
        <v>144</v>
      </c>
      <c r="E293" s="1">
        <v>28</v>
      </c>
      <c r="F293" s="1">
        <v>191</v>
      </c>
      <c r="G293" s="3">
        <v>-1</v>
      </c>
      <c r="H293" s="1"/>
      <c r="I293" s="1"/>
      <c r="J293" s="1"/>
    </row>
    <row r="294" spans="1:10" x14ac:dyDescent="0.25">
      <c r="A294" s="6">
        <v>288</v>
      </c>
      <c r="B294" s="1" t="s">
        <v>1</v>
      </c>
      <c r="C294" s="1"/>
      <c r="D294" s="1">
        <v>144</v>
      </c>
      <c r="E294" s="1">
        <v>26</v>
      </c>
      <c r="F294" s="1">
        <v>204</v>
      </c>
      <c r="G294" s="3">
        <v>2</v>
      </c>
      <c r="H294" s="1"/>
      <c r="I294" s="1"/>
      <c r="J294" s="1"/>
    </row>
    <row r="295" spans="1:10" x14ac:dyDescent="0.25">
      <c r="A295" s="6">
        <v>289</v>
      </c>
      <c r="B295" s="1" t="s">
        <v>1</v>
      </c>
      <c r="C295" s="1"/>
      <c r="D295" s="1">
        <v>145</v>
      </c>
      <c r="E295" s="1">
        <v>23</v>
      </c>
      <c r="F295" s="1">
        <v>210</v>
      </c>
      <c r="G295" s="3">
        <v>0</v>
      </c>
      <c r="H295" s="1"/>
      <c r="I295" s="1"/>
      <c r="J295" s="1"/>
    </row>
    <row r="296" spans="1:10" x14ac:dyDescent="0.25">
      <c r="A296" s="6">
        <v>290</v>
      </c>
      <c r="B296" s="1" t="s">
        <v>1</v>
      </c>
      <c r="C296" s="1"/>
      <c r="D296" s="1">
        <v>145</v>
      </c>
      <c r="E296" s="1">
        <v>24</v>
      </c>
      <c r="F296" s="1">
        <v>215</v>
      </c>
      <c r="G296" s="3">
        <v>2</v>
      </c>
      <c r="H296" s="1"/>
      <c r="I296" s="1"/>
      <c r="J296" s="1"/>
    </row>
    <row r="297" spans="1:10" x14ac:dyDescent="0.25">
      <c r="A297" s="6">
        <v>291</v>
      </c>
      <c r="B297" s="1" t="s">
        <v>1</v>
      </c>
      <c r="C297" s="1"/>
      <c r="D297" s="1">
        <v>146</v>
      </c>
      <c r="E297" s="1">
        <v>21</v>
      </c>
      <c r="F297" s="1">
        <v>222</v>
      </c>
      <c r="G297" s="3">
        <v>-2</v>
      </c>
      <c r="H297" s="1"/>
      <c r="I297" s="1"/>
      <c r="J297" s="1"/>
    </row>
    <row r="298" spans="1:10" x14ac:dyDescent="0.25">
      <c r="A298" s="6">
        <v>292</v>
      </c>
      <c r="B298" s="1" t="s">
        <v>1</v>
      </c>
      <c r="C298" s="1"/>
      <c r="D298" s="1">
        <v>146</v>
      </c>
      <c r="E298" s="1">
        <v>28</v>
      </c>
      <c r="F298" s="1">
        <v>159</v>
      </c>
      <c r="G298" s="3">
        <v>1</v>
      </c>
      <c r="H298" s="1"/>
      <c r="I298" s="1"/>
      <c r="J298" s="1"/>
    </row>
    <row r="299" spans="1:10" x14ac:dyDescent="0.25">
      <c r="A299" s="6">
        <v>293</v>
      </c>
      <c r="B299" s="1" t="s">
        <v>1</v>
      </c>
      <c r="C299" s="1"/>
      <c r="D299" s="1">
        <v>147</v>
      </c>
      <c r="E299" s="1">
        <v>23</v>
      </c>
      <c r="F299" s="1">
        <v>201</v>
      </c>
      <c r="G299" s="3">
        <v>-1</v>
      </c>
      <c r="H299" s="1"/>
      <c r="I299" s="1"/>
      <c r="J299" s="1"/>
    </row>
    <row r="300" spans="1:10" x14ac:dyDescent="0.25">
      <c r="A300" s="6">
        <v>294</v>
      </c>
      <c r="B300" s="1" t="s">
        <v>1</v>
      </c>
      <c r="C300" s="1"/>
      <c r="D300" s="1">
        <v>147</v>
      </c>
      <c r="E300" s="1">
        <v>20</v>
      </c>
      <c r="F300" s="1">
        <v>238</v>
      </c>
      <c r="G300" s="3">
        <v>0</v>
      </c>
      <c r="H300" s="1"/>
      <c r="I300" s="1"/>
      <c r="J300" s="1"/>
    </row>
    <row r="301" spans="1:10" x14ac:dyDescent="0.25">
      <c r="A301" s="6">
        <v>295</v>
      </c>
      <c r="B301" s="1" t="s">
        <v>1</v>
      </c>
      <c r="C301" s="1"/>
      <c r="D301" s="1">
        <v>148</v>
      </c>
      <c r="E301" s="1">
        <v>25</v>
      </c>
      <c r="F301" s="1">
        <v>175</v>
      </c>
      <c r="G301" s="3">
        <v>-2</v>
      </c>
      <c r="H301" s="1"/>
      <c r="I301" s="1"/>
      <c r="J301" s="1"/>
    </row>
    <row r="302" spans="1:10" x14ac:dyDescent="0.25">
      <c r="A302" s="6">
        <v>296</v>
      </c>
      <c r="B302" s="1" t="s">
        <v>1</v>
      </c>
      <c r="C302" s="1"/>
      <c r="D302" s="1">
        <v>148</v>
      </c>
      <c r="E302" s="1">
        <v>22</v>
      </c>
      <c r="F302" s="1">
        <v>182</v>
      </c>
      <c r="G302" s="3">
        <v>2</v>
      </c>
      <c r="H302" s="1"/>
      <c r="I302" s="1"/>
      <c r="J302" s="1"/>
    </row>
    <row r="303" spans="1:10" x14ac:dyDescent="0.25">
      <c r="A303" s="6">
        <v>297</v>
      </c>
      <c r="B303" s="1" t="s">
        <v>1</v>
      </c>
      <c r="C303" s="1"/>
      <c r="D303" s="1">
        <v>149</v>
      </c>
      <c r="E303" s="1">
        <v>23</v>
      </c>
      <c r="F303" s="1">
        <v>207</v>
      </c>
      <c r="G303" s="3">
        <v>-1</v>
      </c>
      <c r="H303" s="1"/>
      <c r="I303" s="1"/>
      <c r="J303" s="1"/>
    </row>
    <row r="304" spans="1:10" x14ac:dyDescent="0.25">
      <c r="A304" s="6">
        <v>298</v>
      </c>
      <c r="B304" s="1" t="s">
        <v>1</v>
      </c>
      <c r="C304" s="1"/>
      <c r="D304" s="1">
        <v>149</v>
      </c>
      <c r="E304" s="1">
        <v>27</v>
      </c>
      <c r="F304" s="1">
        <v>216</v>
      </c>
      <c r="G304" s="3">
        <v>0</v>
      </c>
      <c r="H304" s="1"/>
      <c r="I304" s="1"/>
      <c r="J304" s="1"/>
    </row>
    <row r="305" spans="1:10" x14ac:dyDescent="0.25">
      <c r="A305" s="6">
        <v>299</v>
      </c>
      <c r="B305" s="1" t="s">
        <v>1</v>
      </c>
      <c r="C305" s="1"/>
      <c r="D305" s="1">
        <v>150</v>
      </c>
      <c r="E305" s="1">
        <v>29</v>
      </c>
      <c r="F305" s="1">
        <v>207</v>
      </c>
      <c r="G305" s="3">
        <v>-1</v>
      </c>
      <c r="H305" s="1"/>
      <c r="I305" s="1"/>
      <c r="J305" s="1"/>
    </row>
    <row r="306" spans="1:10" x14ac:dyDescent="0.25">
      <c r="A306" s="6">
        <v>300</v>
      </c>
      <c r="B306" s="1" t="s">
        <v>1</v>
      </c>
      <c r="C306" s="1"/>
      <c r="D306" s="1">
        <v>150</v>
      </c>
      <c r="E306" s="1">
        <v>20</v>
      </c>
      <c r="F306" s="1">
        <v>206</v>
      </c>
      <c r="G306" s="3">
        <v>1</v>
      </c>
      <c r="H306" s="1"/>
      <c r="I306" s="1"/>
      <c r="J306" s="1"/>
    </row>
    <row r="307" spans="1:10" x14ac:dyDescent="0.25">
      <c r="A307" s="6">
        <v>301</v>
      </c>
      <c r="B307" s="1" t="s">
        <v>1</v>
      </c>
      <c r="C307" s="1"/>
      <c r="D307" s="1">
        <v>151</v>
      </c>
      <c r="E307" s="1">
        <v>18</v>
      </c>
      <c r="F307" s="1">
        <v>165</v>
      </c>
      <c r="G307" s="3">
        <v>0</v>
      </c>
      <c r="H307" s="1"/>
      <c r="I307" s="1"/>
      <c r="J307" s="1"/>
    </row>
    <row r="308" spans="1:10" x14ac:dyDescent="0.25">
      <c r="A308" s="6">
        <v>302</v>
      </c>
      <c r="B308" s="1" t="s">
        <v>1</v>
      </c>
      <c r="C308" s="1"/>
      <c r="D308" s="1">
        <v>151</v>
      </c>
      <c r="E308" s="1">
        <v>25</v>
      </c>
      <c r="F308" s="1">
        <v>237</v>
      </c>
      <c r="G308" s="3">
        <v>0</v>
      </c>
      <c r="H308" s="1"/>
      <c r="I308" s="1"/>
      <c r="J308" s="1"/>
    </row>
    <row r="309" spans="1:10" x14ac:dyDescent="0.25">
      <c r="A309" s="6">
        <v>303</v>
      </c>
      <c r="B309" s="1" t="s">
        <v>1</v>
      </c>
      <c r="C309" s="1"/>
      <c r="D309" s="1">
        <v>152</v>
      </c>
      <c r="E309" s="1">
        <v>18</v>
      </c>
      <c r="F309" s="1">
        <v>233</v>
      </c>
      <c r="G309" s="3">
        <v>0</v>
      </c>
      <c r="H309" s="1"/>
      <c r="I309" s="1"/>
      <c r="J309" s="1"/>
    </row>
    <row r="310" spans="1:10" x14ac:dyDescent="0.25">
      <c r="A310" s="6">
        <v>304</v>
      </c>
      <c r="B310" s="1" t="s">
        <v>1</v>
      </c>
      <c r="C310" s="1"/>
      <c r="D310" s="1">
        <v>152</v>
      </c>
      <c r="E310" s="1">
        <v>21</v>
      </c>
      <c r="F310" s="1">
        <v>197</v>
      </c>
      <c r="G310" s="3">
        <v>2</v>
      </c>
      <c r="H310" s="1"/>
      <c r="I310" s="1"/>
      <c r="J310" s="1"/>
    </row>
    <row r="311" spans="1:10" x14ac:dyDescent="0.25">
      <c r="A311" s="6">
        <v>305</v>
      </c>
      <c r="B311" s="1" t="s">
        <v>1</v>
      </c>
      <c r="C311" s="1"/>
      <c r="D311" s="1">
        <v>153</v>
      </c>
      <c r="E311" s="1">
        <v>29</v>
      </c>
      <c r="F311" s="1">
        <v>205</v>
      </c>
      <c r="G311" s="3">
        <v>-1</v>
      </c>
      <c r="H311" s="1"/>
      <c r="I311" s="1"/>
      <c r="J311" s="1"/>
    </row>
    <row r="312" spans="1:10" x14ac:dyDescent="0.25">
      <c r="A312" s="6">
        <v>306</v>
      </c>
      <c r="B312" s="1" t="s">
        <v>1</v>
      </c>
      <c r="C312" s="1"/>
      <c r="D312" s="1">
        <v>153</v>
      </c>
      <c r="E312" s="1">
        <v>28</v>
      </c>
      <c r="F312" s="1">
        <v>195</v>
      </c>
      <c r="G312" s="3">
        <v>0</v>
      </c>
      <c r="H312" s="1"/>
      <c r="I312" s="1"/>
      <c r="J312" s="1"/>
    </row>
    <row r="313" spans="1:10" x14ac:dyDescent="0.25">
      <c r="A313" s="6">
        <v>307</v>
      </c>
      <c r="B313" s="1" t="s">
        <v>1</v>
      </c>
      <c r="C313" s="1"/>
      <c r="D313" s="1">
        <v>154</v>
      </c>
      <c r="E313" s="1">
        <v>18</v>
      </c>
      <c r="F313" s="1">
        <v>214</v>
      </c>
      <c r="G313" s="3">
        <v>-2</v>
      </c>
      <c r="H313" s="1"/>
      <c r="I313" s="1"/>
      <c r="J313" s="1"/>
    </row>
    <row r="314" spans="1:10" x14ac:dyDescent="0.25">
      <c r="A314" s="6">
        <v>308</v>
      </c>
      <c r="B314" s="1" t="s">
        <v>1</v>
      </c>
      <c r="C314" s="1"/>
      <c r="D314" s="1">
        <v>154</v>
      </c>
      <c r="E314" s="1">
        <v>16</v>
      </c>
      <c r="F314" s="1">
        <v>197</v>
      </c>
      <c r="G314" s="3">
        <v>1</v>
      </c>
      <c r="H314" s="1"/>
      <c r="I314" s="1"/>
      <c r="J314" s="1"/>
    </row>
    <row r="315" spans="1:10" x14ac:dyDescent="0.25">
      <c r="A315" s="6">
        <v>309</v>
      </c>
      <c r="B315" s="1" t="s">
        <v>1</v>
      </c>
      <c r="C315" s="1"/>
      <c r="D315" s="1">
        <v>155</v>
      </c>
      <c r="E315" s="1">
        <v>19</v>
      </c>
      <c r="F315" s="1">
        <v>168</v>
      </c>
      <c r="G315" s="3">
        <v>-1</v>
      </c>
      <c r="H315" s="1"/>
      <c r="I315" s="1"/>
      <c r="J315" s="1"/>
    </row>
    <row r="316" spans="1:10" x14ac:dyDescent="0.25">
      <c r="A316" s="6">
        <v>310</v>
      </c>
      <c r="B316" s="1" t="s">
        <v>1</v>
      </c>
      <c r="C316" s="1"/>
      <c r="D316" s="1">
        <v>155</v>
      </c>
      <c r="E316" s="1">
        <v>26</v>
      </c>
      <c r="F316" s="1">
        <v>234</v>
      </c>
      <c r="G316" s="3">
        <v>2</v>
      </c>
      <c r="H316" s="1"/>
      <c r="I316" s="1"/>
      <c r="J316" s="1"/>
    </row>
    <row r="317" spans="1:10" x14ac:dyDescent="0.25">
      <c r="A317" s="6">
        <v>311</v>
      </c>
      <c r="B317" s="1" t="s">
        <v>1</v>
      </c>
      <c r="C317" s="1"/>
      <c r="D317" s="1">
        <v>156</v>
      </c>
      <c r="E317" s="1">
        <v>28</v>
      </c>
      <c r="F317" s="1">
        <v>221</v>
      </c>
      <c r="G317" s="3">
        <v>-1</v>
      </c>
      <c r="H317" s="1"/>
      <c r="I317" s="1"/>
      <c r="J317" s="1"/>
    </row>
    <row r="318" spans="1:10" x14ac:dyDescent="0.25">
      <c r="A318" s="6">
        <v>312</v>
      </c>
      <c r="B318" s="1" t="s">
        <v>1</v>
      </c>
      <c r="C318" s="1"/>
      <c r="D318" s="1">
        <v>156</v>
      </c>
      <c r="E318" s="1">
        <v>20</v>
      </c>
      <c r="F318" s="1">
        <v>233</v>
      </c>
      <c r="G318" s="3">
        <v>2</v>
      </c>
      <c r="H318" s="1"/>
      <c r="I318" s="1"/>
      <c r="J318" s="1"/>
    </row>
    <row r="319" spans="1:10" x14ac:dyDescent="0.25">
      <c r="A319" s="6">
        <v>313</v>
      </c>
      <c r="B319" s="1" t="s">
        <v>1</v>
      </c>
      <c r="C319" s="1"/>
      <c r="D319" s="1">
        <v>157</v>
      </c>
      <c r="E319" s="1">
        <v>19</v>
      </c>
      <c r="F319" s="1">
        <v>164</v>
      </c>
      <c r="G319" s="3">
        <v>-2</v>
      </c>
      <c r="H319" s="1"/>
      <c r="I319" s="1"/>
      <c r="J319" s="1"/>
    </row>
    <row r="320" spans="1:10" x14ac:dyDescent="0.25">
      <c r="A320" s="6">
        <v>314</v>
      </c>
      <c r="B320" s="1" t="s">
        <v>1</v>
      </c>
      <c r="C320" s="1"/>
      <c r="D320" s="1">
        <v>157</v>
      </c>
      <c r="E320" s="1">
        <v>30</v>
      </c>
      <c r="F320" s="1">
        <v>224</v>
      </c>
      <c r="G320" s="3">
        <v>2</v>
      </c>
      <c r="H320" s="1"/>
      <c r="I320" s="1"/>
      <c r="J320" s="1"/>
    </row>
    <row r="321" spans="1:10" x14ac:dyDescent="0.25">
      <c r="A321" s="6">
        <v>315</v>
      </c>
      <c r="B321" s="1" t="s">
        <v>1</v>
      </c>
      <c r="C321" s="1"/>
      <c r="D321" s="1">
        <v>158</v>
      </c>
      <c r="E321" s="1">
        <v>20</v>
      </c>
      <c r="F321" s="1">
        <v>219</v>
      </c>
      <c r="G321" s="3">
        <v>-1</v>
      </c>
      <c r="H321" s="1"/>
      <c r="I321" s="1"/>
      <c r="J321" s="1"/>
    </row>
    <row r="322" spans="1:10" x14ac:dyDescent="0.25">
      <c r="A322" s="6">
        <v>316</v>
      </c>
      <c r="B322" s="1" t="s">
        <v>1</v>
      </c>
      <c r="C322" s="1"/>
      <c r="D322" s="1">
        <v>158</v>
      </c>
      <c r="E322" s="1">
        <v>26</v>
      </c>
      <c r="F322" s="1">
        <v>217</v>
      </c>
      <c r="G322" s="3">
        <v>2</v>
      </c>
      <c r="H322" s="1"/>
      <c r="I322" s="1"/>
      <c r="J322" s="1"/>
    </row>
    <row r="323" spans="1:10" x14ac:dyDescent="0.25">
      <c r="A323" s="6">
        <v>317</v>
      </c>
      <c r="B323" s="1" t="s">
        <v>1</v>
      </c>
      <c r="C323" s="1"/>
      <c r="D323" s="1">
        <v>159</v>
      </c>
      <c r="E323" s="1">
        <v>18</v>
      </c>
      <c r="F323" s="1">
        <v>207</v>
      </c>
      <c r="G323" s="3">
        <v>-2</v>
      </c>
      <c r="H323" s="1"/>
      <c r="I323" s="1"/>
      <c r="J323" s="1"/>
    </row>
    <row r="324" spans="1:10" x14ac:dyDescent="0.25">
      <c r="A324" s="6">
        <v>318</v>
      </c>
      <c r="B324" s="1" t="s">
        <v>1</v>
      </c>
      <c r="C324" s="1"/>
      <c r="D324" s="1">
        <v>159</v>
      </c>
      <c r="E324" s="1">
        <v>27</v>
      </c>
      <c r="F324" s="1">
        <v>228</v>
      </c>
      <c r="G324" s="3">
        <v>1</v>
      </c>
      <c r="H324" s="1"/>
      <c r="I324" s="1"/>
      <c r="J324" s="1"/>
    </row>
    <row r="325" spans="1:10" x14ac:dyDescent="0.25">
      <c r="A325" s="6">
        <v>319</v>
      </c>
      <c r="B325" s="1" t="s">
        <v>1</v>
      </c>
      <c r="C325" s="1"/>
      <c r="D325" s="1">
        <v>160</v>
      </c>
      <c r="E325" s="1">
        <v>29</v>
      </c>
      <c r="F325" s="1">
        <v>172</v>
      </c>
      <c r="G325" s="3">
        <v>-2</v>
      </c>
      <c r="H325" s="1"/>
      <c r="I325" s="1"/>
      <c r="J325" s="1"/>
    </row>
    <row r="326" spans="1:10" x14ac:dyDescent="0.25">
      <c r="A326" s="6">
        <v>320</v>
      </c>
      <c r="B326" s="1" t="s">
        <v>1</v>
      </c>
      <c r="C326" s="1"/>
      <c r="D326" s="1">
        <v>160</v>
      </c>
      <c r="E326" s="1">
        <v>20</v>
      </c>
      <c r="F326" s="1">
        <v>206</v>
      </c>
      <c r="G326" s="3">
        <v>0</v>
      </c>
      <c r="H326" s="1"/>
      <c r="I326" s="1"/>
      <c r="J326" s="1"/>
    </row>
    <row r="327" spans="1:10" x14ac:dyDescent="0.25">
      <c r="A327" s="6">
        <v>321</v>
      </c>
      <c r="B327" s="1" t="s">
        <v>1</v>
      </c>
      <c r="C327" s="1"/>
      <c r="D327" s="1">
        <v>161</v>
      </c>
      <c r="E327" s="1">
        <v>28</v>
      </c>
      <c r="F327" s="1">
        <v>160</v>
      </c>
      <c r="G327" s="3">
        <v>-2</v>
      </c>
      <c r="H327" s="1"/>
      <c r="I327" s="1"/>
      <c r="J327" s="1"/>
    </row>
    <row r="328" spans="1:10" x14ac:dyDescent="0.25">
      <c r="A328" s="6">
        <v>322</v>
      </c>
      <c r="B328" s="1" t="s">
        <v>1</v>
      </c>
      <c r="C328" s="1"/>
      <c r="D328" s="1">
        <v>161</v>
      </c>
      <c r="E328" s="1">
        <v>19</v>
      </c>
      <c r="F328" s="1">
        <v>181</v>
      </c>
      <c r="G328" s="3">
        <v>1</v>
      </c>
      <c r="H328" s="1"/>
      <c r="I328" s="1"/>
      <c r="J328" s="1"/>
    </row>
    <row r="329" spans="1:10" x14ac:dyDescent="0.25">
      <c r="A329" s="6">
        <v>323</v>
      </c>
      <c r="B329" s="1" t="s">
        <v>1</v>
      </c>
      <c r="C329" s="1"/>
      <c r="D329" s="1">
        <v>162</v>
      </c>
      <c r="E329" s="1">
        <v>30</v>
      </c>
      <c r="F329" s="1">
        <v>232</v>
      </c>
      <c r="G329" s="3">
        <v>-1</v>
      </c>
      <c r="H329" s="1"/>
      <c r="I329" s="1"/>
      <c r="J329" s="1"/>
    </row>
    <row r="330" spans="1:10" x14ac:dyDescent="0.25">
      <c r="A330" s="6">
        <v>324</v>
      </c>
      <c r="B330" s="1" t="s">
        <v>1</v>
      </c>
      <c r="C330" s="1"/>
      <c r="D330" s="1">
        <v>162</v>
      </c>
      <c r="E330" s="1">
        <v>26</v>
      </c>
      <c r="F330" s="1">
        <v>226</v>
      </c>
      <c r="G330" s="3">
        <v>1</v>
      </c>
      <c r="H330" s="1"/>
      <c r="I330" s="1"/>
      <c r="J330" s="1"/>
    </row>
    <row r="331" spans="1:10" x14ac:dyDescent="0.25">
      <c r="A331" s="6">
        <v>325</v>
      </c>
      <c r="B331" s="1" t="s">
        <v>1</v>
      </c>
      <c r="C331" s="1"/>
      <c r="D331" s="1">
        <v>163</v>
      </c>
      <c r="E331" s="1">
        <v>26</v>
      </c>
      <c r="F331" s="1">
        <v>187</v>
      </c>
      <c r="G331" s="3">
        <v>-2</v>
      </c>
      <c r="H331" s="1"/>
      <c r="I331" s="1"/>
      <c r="J331" s="1"/>
    </row>
    <row r="332" spans="1:10" x14ac:dyDescent="0.25">
      <c r="A332" s="6">
        <v>326</v>
      </c>
      <c r="B332" s="1" t="s">
        <v>1</v>
      </c>
      <c r="C332" s="1"/>
      <c r="D332" s="1">
        <v>163</v>
      </c>
      <c r="E332" s="1">
        <v>20</v>
      </c>
      <c r="F332" s="1">
        <v>228</v>
      </c>
      <c r="G332" s="3">
        <v>0</v>
      </c>
      <c r="H332" s="1"/>
      <c r="I332" s="1"/>
      <c r="J332" s="1"/>
    </row>
    <row r="333" spans="1:10" x14ac:dyDescent="0.25">
      <c r="A333" s="6">
        <v>327</v>
      </c>
      <c r="B333" s="1" t="s">
        <v>1</v>
      </c>
      <c r="C333" s="1"/>
      <c r="D333" s="1">
        <v>164</v>
      </c>
      <c r="E333" s="1">
        <v>28</v>
      </c>
      <c r="F333" s="1">
        <v>212</v>
      </c>
      <c r="G333" s="3">
        <v>0</v>
      </c>
      <c r="H333" s="1"/>
      <c r="I333" s="1"/>
      <c r="J333" s="1"/>
    </row>
    <row r="334" spans="1:10" x14ac:dyDescent="0.25">
      <c r="A334" s="6">
        <v>328</v>
      </c>
      <c r="B334" s="1" t="s">
        <v>1</v>
      </c>
      <c r="C334" s="1"/>
      <c r="D334" s="1">
        <v>164</v>
      </c>
      <c r="E334" s="1">
        <v>16</v>
      </c>
      <c r="F334" s="1">
        <v>176</v>
      </c>
      <c r="G334" s="3">
        <v>2</v>
      </c>
      <c r="H334" s="1"/>
      <c r="I334" s="1"/>
      <c r="J334" s="1"/>
    </row>
    <row r="335" spans="1:10" x14ac:dyDescent="0.25">
      <c r="A335" s="6">
        <v>329</v>
      </c>
      <c r="B335" s="1" t="s">
        <v>1</v>
      </c>
      <c r="C335" s="1"/>
      <c r="D335" s="1">
        <v>165</v>
      </c>
      <c r="E335" s="1">
        <v>17</v>
      </c>
      <c r="F335" s="1">
        <v>167</v>
      </c>
      <c r="G335" s="3">
        <v>-1</v>
      </c>
      <c r="H335" s="1"/>
      <c r="I335" s="1"/>
      <c r="J335" s="1"/>
    </row>
    <row r="336" spans="1:10" x14ac:dyDescent="0.25">
      <c r="A336" s="6">
        <v>330</v>
      </c>
      <c r="B336" s="1" t="s">
        <v>1</v>
      </c>
      <c r="C336" s="1"/>
      <c r="D336" s="1">
        <v>165</v>
      </c>
      <c r="E336" s="1">
        <v>22</v>
      </c>
      <c r="F336" s="1">
        <v>206</v>
      </c>
      <c r="G336" s="3">
        <v>1</v>
      </c>
      <c r="H336" s="1"/>
      <c r="I336" s="1"/>
      <c r="J336" s="1"/>
    </row>
    <row r="337" spans="1:10" x14ac:dyDescent="0.25">
      <c r="A337" s="6">
        <v>331</v>
      </c>
      <c r="B337" s="1" t="s">
        <v>1</v>
      </c>
      <c r="C337" s="1"/>
      <c r="D337" s="1">
        <v>166</v>
      </c>
      <c r="E337" s="1">
        <v>29</v>
      </c>
      <c r="F337" s="1">
        <v>157</v>
      </c>
      <c r="G337" s="3">
        <v>-1</v>
      </c>
      <c r="H337" s="1"/>
      <c r="I337" s="1"/>
      <c r="J337" s="1"/>
    </row>
    <row r="338" spans="1:10" x14ac:dyDescent="0.25">
      <c r="A338" s="6">
        <v>332</v>
      </c>
      <c r="B338" s="1" t="s">
        <v>1</v>
      </c>
      <c r="C338" s="1"/>
      <c r="D338" s="1">
        <v>166</v>
      </c>
      <c r="E338" s="1">
        <v>19</v>
      </c>
      <c r="F338" s="1">
        <v>205</v>
      </c>
      <c r="G338" s="3">
        <v>1</v>
      </c>
      <c r="H338" s="1"/>
      <c r="I338" s="1"/>
      <c r="J338" s="1"/>
    </row>
    <row r="339" spans="1:10" x14ac:dyDescent="0.25">
      <c r="A339" s="6">
        <v>333</v>
      </c>
      <c r="B339" s="1" t="s">
        <v>1</v>
      </c>
      <c r="C339" s="1"/>
      <c r="D339" s="1">
        <v>167</v>
      </c>
      <c r="E339" s="1">
        <v>16</v>
      </c>
      <c r="F339" s="1">
        <v>195</v>
      </c>
      <c r="G339" s="3">
        <v>0</v>
      </c>
      <c r="H339" s="1"/>
      <c r="I339" s="1"/>
      <c r="J339" s="1"/>
    </row>
    <row r="340" spans="1:10" x14ac:dyDescent="0.25">
      <c r="A340" s="6">
        <v>334</v>
      </c>
      <c r="B340" s="1" t="s">
        <v>1</v>
      </c>
      <c r="C340" s="1"/>
      <c r="D340" s="1">
        <v>167</v>
      </c>
      <c r="E340" s="1">
        <v>19</v>
      </c>
      <c r="F340" s="1">
        <v>223</v>
      </c>
      <c r="G340" s="3">
        <v>1</v>
      </c>
      <c r="H340" s="1"/>
      <c r="I340" s="1"/>
      <c r="J340" s="1"/>
    </row>
    <row r="341" spans="1:10" x14ac:dyDescent="0.25">
      <c r="A341" s="6">
        <v>335</v>
      </c>
      <c r="B341" s="1" t="s">
        <v>1</v>
      </c>
      <c r="C341" s="1"/>
      <c r="D341" s="1">
        <v>168</v>
      </c>
      <c r="E341" s="1">
        <v>23</v>
      </c>
      <c r="F341" s="1">
        <v>185</v>
      </c>
      <c r="G341" s="3">
        <v>-1</v>
      </c>
      <c r="H341" s="1"/>
      <c r="I341" s="1"/>
      <c r="J341" s="1"/>
    </row>
    <row r="342" spans="1:10" x14ac:dyDescent="0.25">
      <c r="A342" s="6">
        <v>336</v>
      </c>
      <c r="B342" s="1" t="s">
        <v>1</v>
      </c>
      <c r="C342" s="1"/>
      <c r="D342" s="1">
        <v>168</v>
      </c>
      <c r="E342" s="1">
        <v>23</v>
      </c>
      <c r="F342" s="1">
        <v>178</v>
      </c>
      <c r="G342" s="3">
        <v>2</v>
      </c>
      <c r="H342" s="1"/>
      <c r="I342" s="1"/>
      <c r="J342" s="1"/>
    </row>
    <row r="343" spans="1:10" x14ac:dyDescent="0.25">
      <c r="A343" s="6">
        <v>337</v>
      </c>
      <c r="B343" s="1" t="s">
        <v>1</v>
      </c>
      <c r="C343" s="1"/>
      <c r="D343" s="1">
        <v>169</v>
      </c>
      <c r="E343" s="1">
        <v>22</v>
      </c>
      <c r="F343" s="1">
        <v>169</v>
      </c>
      <c r="G343" s="3">
        <v>-2</v>
      </c>
      <c r="H343" s="1"/>
      <c r="I343" s="1"/>
      <c r="J343" s="1"/>
    </row>
    <row r="344" spans="1:10" x14ac:dyDescent="0.25">
      <c r="A344" s="6">
        <v>338</v>
      </c>
      <c r="B344" s="1" t="s">
        <v>1</v>
      </c>
      <c r="C344" s="1"/>
      <c r="D344" s="1">
        <v>169</v>
      </c>
      <c r="E344" s="1">
        <v>29</v>
      </c>
      <c r="F344" s="1">
        <v>203</v>
      </c>
      <c r="G344" s="3">
        <v>2</v>
      </c>
      <c r="H344" s="1"/>
      <c r="I344" s="1"/>
      <c r="J344" s="1"/>
    </row>
    <row r="345" spans="1:10" x14ac:dyDescent="0.25">
      <c r="A345" s="6">
        <v>339</v>
      </c>
      <c r="B345" s="1" t="s">
        <v>1</v>
      </c>
      <c r="C345" s="1"/>
      <c r="D345" s="1">
        <v>170</v>
      </c>
      <c r="E345" s="1">
        <v>30</v>
      </c>
      <c r="F345" s="1">
        <v>185</v>
      </c>
      <c r="G345" s="3">
        <v>-1</v>
      </c>
      <c r="H345" s="1"/>
      <c r="I345" s="1"/>
      <c r="J345" s="1"/>
    </row>
    <row r="346" spans="1:10" x14ac:dyDescent="0.25">
      <c r="A346" s="6">
        <v>340</v>
      </c>
      <c r="B346" s="1" t="s">
        <v>1</v>
      </c>
      <c r="C346" s="1"/>
      <c r="D346" s="1">
        <v>170</v>
      </c>
      <c r="E346" s="1">
        <v>15</v>
      </c>
      <c r="F346" s="1">
        <v>196</v>
      </c>
      <c r="G346" s="3">
        <v>2</v>
      </c>
      <c r="H346" s="1"/>
      <c r="I346" s="1"/>
      <c r="J346" s="1"/>
    </row>
    <row r="347" spans="1:10" x14ac:dyDescent="0.25">
      <c r="A347" s="6">
        <v>341</v>
      </c>
      <c r="B347" s="1" t="s">
        <v>1</v>
      </c>
      <c r="C347" s="1"/>
      <c r="D347" s="1">
        <v>171</v>
      </c>
      <c r="E347" s="1">
        <v>28</v>
      </c>
      <c r="F347" s="1">
        <v>206</v>
      </c>
      <c r="G347" s="3">
        <v>-2</v>
      </c>
      <c r="H347" s="1"/>
      <c r="I347" s="1"/>
      <c r="J347" s="1"/>
    </row>
    <row r="348" spans="1:10" x14ac:dyDescent="0.25">
      <c r="A348" s="6">
        <v>342</v>
      </c>
      <c r="B348" s="1" t="s">
        <v>1</v>
      </c>
      <c r="C348" s="1"/>
      <c r="D348" s="1">
        <v>171</v>
      </c>
      <c r="E348" s="1">
        <v>20</v>
      </c>
      <c r="F348" s="1">
        <v>223</v>
      </c>
      <c r="G348" s="3">
        <v>2</v>
      </c>
      <c r="H348" s="1"/>
      <c r="I348" s="1"/>
      <c r="J348" s="1"/>
    </row>
    <row r="349" spans="1:10" x14ac:dyDescent="0.25">
      <c r="A349" s="6">
        <v>343</v>
      </c>
      <c r="B349" s="1" t="s">
        <v>1</v>
      </c>
      <c r="C349" s="1"/>
      <c r="D349" s="1">
        <v>172</v>
      </c>
      <c r="E349" s="1">
        <v>23</v>
      </c>
      <c r="F349" s="1">
        <v>159</v>
      </c>
      <c r="G349" s="3">
        <v>0</v>
      </c>
      <c r="H349" s="1"/>
      <c r="I349" s="1"/>
      <c r="J349" s="1"/>
    </row>
    <row r="350" spans="1:10" x14ac:dyDescent="0.25">
      <c r="A350" s="6">
        <v>344</v>
      </c>
      <c r="B350" s="1" t="s">
        <v>1</v>
      </c>
      <c r="C350" s="1"/>
      <c r="D350" s="1">
        <v>172</v>
      </c>
      <c r="E350" s="1">
        <v>21</v>
      </c>
      <c r="F350" s="1">
        <v>196</v>
      </c>
      <c r="G350" s="3">
        <v>2</v>
      </c>
      <c r="H350" s="1"/>
      <c r="I350" s="1"/>
      <c r="J350" s="1"/>
    </row>
    <row r="351" spans="1:10" x14ac:dyDescent="0.25">
      <c r="A351" s="6">
        <v>345</v>
      </c>
      <c r="B351" s="1" t="s">
        <v>1</v>
      </c>
      <c r="C351" s="1"/>
      <c r="D351" s="1">
        <v>173</v>
      </c>
      <c r="E351" s="1">
        <v>29</v>
      </c>
      <c r="F351" s="1">
        <v>199</v>
      </c>
      <c r="G351" s="3">
        <v>0</v>
      </c>
      <c r="H351" s="1"/>
      <c r="I351" s="1"/>
      <c r="J351" s="1"/>
    </row>
    <row r="352" spans="1:10" x14ac:dyDescent="0.25">
      <c r="A352" s="6">
        <v>346</v>
      </c>
      <c r="B352" s="1" t="s">
        <v>1</v>
      </c>
      <c r="C352" s="1"/>
      <c r="D352" s="1">
        <v>173</v>
      </c>
      <c r="E352" s="1">
        <v>18</v>
      </c>
      <c r="F352" s="1">
        <v>208</v>
      </c>
      <c r="G352" s="3">
        <v>2</v>
      </c>
      <c r="H352" s="1"/>
      <c r="I352" s="1"/>
      <c r="J352" s="1"/>
    </row>
    <row r="353" spans="1:10" x14ac:dyDescent="0.25">
      <c r="A353" s="6">
        <v>347</v>
      </c>
      <c r="B353" s="1" t="s">
        <v>1</v>
      </c>
      <c r="C353" s="1"/>
      <c r="D353" s="1">
        <v>174</v>
      </c>
      <c r="E353" s="1">
        <v>21</v>
      </c>
      <c r="F353" s="1">
        <v>165</v>
      </c>
      <c r="G353" s="3">
        <v>-1</v>
      </c>
      <c r="H353" s="1"/>
      <c r="I353" s="1"/>
      <c r="J353" s="1"/>
    </row>
    <row r="354" spans="1:10" x14ac:dyDescent="0.25">
      <c r="A354" s="6">
        <v>348</v>
      </c>
      <c r="B354" s="1" t="s">
        <v>1</v>
      </c>
      <c r="C354" s="1"/>
      <c r="D354" s="1">
        <v>174</v>
      </c>
      <c r="E354" s="1">
        <v>19</v>
      </c>
      <c r="F354" s="1">
        <v>223</v>
      </c>
      <c r="G354" s="3">
        <v>0</v>
      </c>
      <c r="H354" s="1"/>
      <c r="I354" s="1"/>
      <c r="J354" s="1"/>
    </row>
    <row r="355" spans="1:10" x14ac:dyDescent="0.25">
      <c r="A355" s="6">
        <v>349</v>
      </c>
      <c r="B355" s="1" t="s">
        <v>1</v>
      </c>
      <c r="C355" s="1"/>
      <c r="D355" s="1">
        <v>175</v>
      </c>
      <c r="E355" s="1">
        <v>16</v>
      </c>
      <c r="F355" s="1">
        <v>182</v>
      </c>
      <c r="G355" s="3">
        <v>-1</v>
      </c>
      <c r="H355" s="1"/>
      <c r="I355" s="1"/>
      <c r="J355" s="1"/>
    </row>
    <row r="356" spans="1:10" x14ac:dyDescent="0.25">
      <c r="A356" s="6">
        <v>350</v>
      </c>
      <c r="B356" s="1" t="s">
        <v>1</v>
      </c>
      <c r="C356" s="1"/>
      <c r="D356" s="1">
        <v>175</v>
      </c>
      <c r="E356" s="1">
        <v>16</v>
      </c>
      <c r="F356" s="1">
        <v>167</v>
      </c>
      <c r="G356" s="3">
        <v>1</v>
      </c>
      <c r="H356" s="1"/>
      <c r="I356" s="1"/>
      <c r="J356" s="1"/>
    </row>
    <row r="357" spans="1:10" x14ac:dyDescent="0.25">
      <c r="A357" s="6">
        <v>351</v>
      </c>
      <c r="B357" s="1" t="s">
        <v>1</v>
      </c>
      <c r="C357" s="1"/>
      <c r="D357" s="1">
        <v>176</v>
      </c>
      <c r="E357" s="1">
        <v>26</v>
      </c>
      <c r="F357" s="1">
        <v>185</v>
      </c>
      <c r="G357" s="3">
        <v>-2</v>
      </c>
      <c r="H357" s="1"/>
      <c r="I357" s="1"/>
      <c r="J357" s="1"/>
    </row>
    <row r="358" spans="1:10" x14ac:dyDescent="0.25">
      <c r="A358" s="6">
        <v>352</v>
      </c>
      <c r="B358" s="1" t="s">
        <v>1</v>
      </c>
      <c r="C358" s="1"/>
      <c r="D358" s="1">
        <v>176</v>
      </c>
      <c r="E358" s="1">
        <v>15</v>
      </c>
      <c r="F358" s="1">
        <v>195</v>
      </c>
      <c r="G358" s="3">
        <v>2</v>
      </c>
      <c r="H358" s="1"/>
      <c r="I358" s="1"/>
      <c r="J358" s="1"/>
    </row>
    <row r="359" spans="1:10" x14ac:dyDescent="0.25">
      <c r="A359" s="6">
        <v>353</v>
      </c>
      <c r="B359" s="1" t="s">
        <v>1</v>
      </c>
      <c r="C359" s="1"/>
      <c r="D359" s="1">
        <v>177</v>
      </c>
      <c r="E359" s="1">
        <v>19</v>
      </c>
      <c r="F359" s="1">
        <v>211</v>
      </c>
      <c r="G359" s="3">
        <v>0</v>
      </c>
      <c r="H359" s="1"/>
      <c r="I359" s="1"/>
      <c r="J359" s="1"/>
    </row>
    <row r="360" spans="1:10" x14ac:dyDescent="0.25">
      <c r="A360" s="6">
        <v>354</v>
      </c>
      <c r="B360" s="1" t="s">
        <v>1</v>
      </c>
      <c r="C360" s="1"/>
      <c r="D360" s="1">
        <v>177</v>
      </c>
      <c r="E360" s="1">
        <v>24</v>
      </c>
      <c r="F360" s="1">
        <v>217</v>
      </c>
      <c r="G360" s="3">
        <v>0</v>
      </c>
      <c r="H360" s="1"/>
      <c r="I360" s="1"/>
      <c r="J360" s="1"/>
    </row>
    <row r="361" spans="1:10" x14ac:dyDescent="0.25">
      <c r="A361" s="6">
        <v>355</v>
      </c>
      <c r="B361" s="1" t="s">
        <v>1</v>
      </c>
      <c r="C361" s="1"/>
      <c r="D361" s="1">
        <v>178</v>
      </c>
      <c r="E361" s="1">
        <v>27</v>
      </c>
      <c r="F361" s="1">
        <v>222</v>
      </c>
      <c r="G361" s="3">
        <v>-2</v>
      </c>
      <c r="H361" s="1"/>
      <c r="I361" s="1"/>
      <c r="J361" s="1"/>
    </row>
    <row r="362" spans="1:10" x14ac:dyDescent="0.25">
      <c r="A362" s="6">
        <v>356</v>
      </c>
      <c r="B362" s="1" t="s">
        <v>1</v>
      </c>
      <c r="C362" s="1"/>
      <c r="D362" s="1">
        <v>178</v>
      </c>
      <c r="E362" s="1">
        <v>21</v>
      </c>
      <c r="F362" s="1">
        <v>239</v>
      </c>
      <c r="G362" s="3">
        <v>1</v>
      </c>
      <c r="H362" s="1"/>
      <c r="I362" s="1"/>
      <c r="J362" s="1"/>
    </row>
    <row r="363" spans="1:10" x14ac:dyDescent="0.25">
      <c r="A363" s="6">
        <v>357</v>
      </c>
      <c r="B363" s="1" t="s">
        <v>1</v>
      </c>
      <c r="C363" s="1"/>
      <c r="D363" s="1">
        <v>179</v>
      </c>
      <c r="E363" s="1">
        <v>18</v>
      </c>
      <c r="F363" s="1">
        <v>180</v>
      </c>
      <c r="G363" s="3">
        <v>-1</v>
      </c>
      <c r="H363" s="1"/>
      <c r="I363" s="1"/>
      <c r="J363" s="1"/>
    </row>
    <row r="364" spans="1:10" x14ac:dyDescent="0.25">
      <c r="A364" s="6">
        <v>358</v>
      </c>
      <c r="B364" s="1" t="s">
        <v>1</v>
      </c>
      <c r="C364" s="1"/>
      <c r="D364" s="1">
        <v>179</v>
      </c>
      <c r="E364" s="1">
        <v>17</v>
      </c>
      <c r="F364" s="1">
        <v>224</v>
      </c>
      <c r="G364" s="3">
        <v>2</v>
      </c>
      <c r="H364" s="1"/>
      <c r="I364" s="1"/>
      <c r="J364" s="1"/>
    </row>
    <row r="365" spans="1:10" x14ac:dyDescent="0.25">
      <c r="A365" s="6">
        <v>359</v>
      </c>
      <c r="B365" s="1" t="s">
        <v>1</v>
      </c>
      <c r="C365" s="1"/>
      <c r="D365" s="1">
        <v>180</v>
      </c>
      <c r="E365" s="1">
        <v>18</v>
      </c>
      <c r="F365" s="1">
        <v>182</v>
      </c>
      <c r="G365" s="3">
        <v>-2</v>
      </c>
      <c r="H365" s="1"/>
      <c r="I365" s="1"/>
      <c r="J365" s="1"/>
    </row>
    <row r="366" spans="1:10" x14ac:dyDescent="0.25">
      <c r="A366" s="6">
        <v>360</v>
      </c>
      <c r="B366" s="1" t="s">
        <v>1</v>
      </c>
      <c r="C366" s="1"/>
      <c r="D366" s="1">
        <v>180</v>
      </c>
      <c r="E366" s="1">
        <v>25</v>
      </c>
      <c r="F366" s="1">
        <v>166</v>
      </c>
      <c r="G366" s="3">
        <v>2</v>
      </c>
      <c r="H366" s="1"/>
      <c r="I366" s="1"/>
      <c r="J366" s="1"/>
    </row>
    <row r="367" spans="1:10" x14ac:dyDescent="0.25">
      <c r="A367" s="6">
        <v>361</v>
      </c>
      <c r="B367" s="1" t="s">
        <v>2</v>
      </c>
      <c r="C367" s="1"/>
      <c r="D367" s="1">
        <v>181</v>
      </c>
      <c r="E367" s="1">
        <v>21</v>
      </c>
      <c r="F367" s="1">
        <v>195</v>
      </c>
      <c r="G367" s="3">
        <v>-2</v>
      </c>
      <c r="H367" s="1"/>
      <c r="I367" s="1"/>
      <c r="J367" s="1"/>
    </row>
    <row r="368" spans="1:10" x14ac:dyDescent="0.25">
      <c r="A368" s="6">
        <v>362</v>
      </c>
      <c r="B368" s="1" t="s">
        <v>2</v>
      </c>
      <c r="C368" s="1"/>
      <c r="D368" s="1">
        <v>181</v>
      </c>
      <c r="E368" s="1">
        <v>20</v>
      </c>
      <c r="F368" s="1">
        <v>232</v>
      </c>
      <c r="G368" s="3">
        <v>0</v>
      </c>
      <c r="H368" s="1"/>
      <c r="I368" s="1"/>
      <c r="J368" s="1"/>
    </row>
    <row r="369" spans="1:10" x14ac:dyDescent="0.25">
      <c r="A369" s="6">
        <v>363</v>
      </c>
      <c r="B369" s="1" t="s">
        <v>2</v>
      </c>
      <c r="C369" s="1"/>
      <c r="D369" s="1">
        <v>182</v>
      </c>
      <c r="E369" s="1">
        <v>16</v>
      </c>
      <c r="F369" s="1">
        <v>199</v>
      </c>
      <c r="G369" s="3">
        <v>-1</v>
      </c>
      <c r="H369" s="1"/>
      <c r="I369" s="1"/>
      <c r="J369" s="1"/>
    </row>
    <row r="370" spans="1:10" x14ac:dyDescent="0.25">
      <c r="A370" s="6">
        <v>364</v>
      </c>
      <c r="B370" s="1" t="s">
        <v>2</v>
      </c>
      <c r="C370" s="1"/>
      <c r="D370" s="1">
        <v>182</v>
      </c>
      <c r="E370" s="1">
        <v>17</v>
      </c>
      <c r="F370" s="1">
        <v>171</v>
      </c>
      <c r="G370" s="3">
        <v>0</v>
      </c>
      <c r="H370" s="1"/>
      <c r="I370" s="1"/>
      <c r="J370" s="1"/>
    </row>
    <row r="371" spans="1:10" x14ac:dyDescent="0.25">
      <c r="A371" s="6">
        <v>365</v>
      </c>
      <c r="B371" s="1" t="s">
        <v>2</v>
      </c>
      <c r="C371" s="1"/>
      <c r="D371" s="1">
        <v>183</v>
      </c>
      <c r="E371" s="1">
        <v>20</v>
      </c>
      <c r="F371" s="1">
        <v>170</v>
      </c>
      <c r="G371" s="3">
        <v>-1</v>
      </c>
      <c r="H371" s="1"/>
      <c r="I371" s="1"/>
      <c r="J371" s="1"/>
    </row>
    <row r="372" spans="1:10" x14ac:dyDescent="0.25">
      <c r="A372" s="6">
        <v>366</v>
      </c>
      <c r="B372" s="1" t="s">
        <v>2</v>
      </c>
      <c r="C372" s="1"/>
      <c r="D372" s="1">
        <v>183</v>
      </c>
      <c r="E372" s="1">
        <v>15</v>
      </c>
      <c r="F372" s="1">
        <v>194</v>
      </c>
      <c r="G372" s="3">
        <v>0</v>
      </c>
      <c r="H372" s="1"/>
      <c r="I372" s="1"/>
      <c r="J372" s="1"/>
    </row>
    <row r="373" spans="1:10" x14ac:dyDescent="0.25">
      <c r="A373" s="6">
        <v>367</v>
      </c>
      <c r="B373" s="1" t="s">
        <v>2</v>
      </c>
      <c r="C373" s="1"/>
      <c r="D373" s="1">
        <v>184</v>
      </c>
      <c r="E373" s="1">
        <v>17</v>
      </c>
      <c r="F373" s="1">
        <v>238</v>
      </c>
      <c r="G373" s="3">
        <v>0</v>
      </c>
      <c r="H373" s="1"/>
      <c r="I373" s="1"/>
      <c r="J373" s="1"/>
    </row>
    <row r="374" spans="1:10" x14ac:dyDescent="0.25">
      <c r="A374" s="6">
        <v>368</v>
      </c>
      <c r="B374" s="1" t="s">
        <v>2</v>
      </c>
      <c r="C374" s="1"/>
      <c r="D374" s="1">
        <v>184</v>
      </c>
      <c r="E374" s="1">
        <v>19</v>
      </c>
      <c r="F374" s="1">
        <v>167</v>
      </c>
      <c r="G374" s="3">
        <v>0</v>
      </c>
      <c r="H374" s="1"/>
      <c r="I374" s="1"/>
      <c r="J374" s="1"/>
    </row>
    <row r="375" spans="1:10" x14ac:dyDescent="0.25">
      <c r="A375" s="6">
        <v>369</v>
      </c>
      <c r="B375" s="1" t="s">
        <v>2</v>
      </c>
      <c r="C375" s="1"/>
      <c r="D375" s="1">
        <v>185</v>
      </c>
      <c r="E375" s="1">
        <v>29</v>
      </c>
      <c r="F375" s="1">
        <v>230</v>
      </c>
      <c r="G375" s="3">
        <v>-2</v>
      </c>
      <c r="H375" s="1"/>
      <c r="I375" s="1"/>
      <c r="J375" s="1"/>
    </row>
    <row r="376" spans="1:10" x14ac:dyDescent="0.25">
      <c r="A376" s="6">
        <v>370</v>
      </c>
      <c r="B376" s="1" t="s">
        <v>2</v>
      </c>
      <c r="C376" s="1"/>
      <c r="D376" s="1">
        <v>185</v>
      </c>
      <c r="E376" s="1">
        <v>19</v>
      </c>
      <c r="F376" s="1">
        <v>166</v>
      </c>
      <c r="G376" s="3">
        <v>0</v>
      </c>
      <c r="H376" s="1"/>
      <c r="I376" s="1"/>
      <c r="J376" s="1"/>
    </row>
    <row r="377" spans="1:10" x14ac:dyDescent="0.25">
      <c r="A377" s="6">
        <v>371</v>
      </c>
      <c r="B377" s="1" t="s">
        <v>2</v>
      </c>
      <c r="C377" s="1"/>
      <c r="D377" s="1">
        <v>186</v>
      </c>
      <c r="E377" s="1">
        <v>30</v>
      </c>
      <c r="F377" s="1">
        <v>201</v>
      </c>
      <c r="G377" s="3">
        <v>-2</v>
      </c>
      <c r="H377" s="1"/>
      <c r="I377" s="1"/>
      <c r="J377" s="1"/>
    </row>
    <row r="378" spans="1:10" x14ac:dyDescent="0.25">
      <c r="A378" s="6">
        <v>372</v>
      </c>
      <c r="B378" s="1" t="s">
        <v>2</v>
      </c>
      <c r="C378" s="1"/>
      <c r="D378" s="1">
        <v>186</v>
      </c>
      <c r="E378" s="1">
        <v>17</v>
      </c>
      <c r="F378" s="1">
        <v>215</v>
      </c>
      <c r="G378" s="3">
        <v>0</v>
      </c>
      <c r="H378" s="1"/>
      <c r="I378" s="1"/>
      <c r="J378" s="1"/>
    </row>
    <row r="379" spans="1:10" x14ac:dyDescent="0.25">
      <c r="A379" s="6">
        <v>373</v>
      </c>
      <c r="B379" s="1" t="s">
        <v>2</v>
      </c>
      <c r="C379" s="1"/>
      <c r="D379" s="1">
        <v>187</v>
      </c>
      <c r="E379" s="1">
        <v>25</v>
      </c>
      <c r="F379" s="1">
        <v>157</v>
      </c>
      <c r="G379" s="3">
        <v>-2</v>
      </c>
      <c r="H379" s="1"/>
      <c r="I379" s="1"/>
      <c r="J379" s="1"/>
    </row>
    <row r="380" spans="1:10" x14ac:dyDescent="0.25">
      <c r="A380" s="6">
        <v>374</v>
      </c>
      <c r="B380" s="1" t="s">
        <v>2</v>
      </c>
      <c r="C380" s="1"/>
      <c r="D380" s="1">
        <v>187</v>
      </c>
      <c r="E380" s="1">
        <v>30</v>
      </c>
      <c r="F380" s="1">
        <v>220</v>
      </c>
      <c r="G380" s="3">
        <v>1</v>
      </c>
      <c r="H380" s="1"/>
      <c r="I380" s="1"/>
      <c r="J380" s="1"/>
    </row>
    <row r="381" spans="1:10" x14ac:dyDescent="0.25">
      <c r="A381" s="6">
        <v>375</v>
      </c>
      <c r="B381" s="1" t="s">
        <v>2</v>
      </c>
      <c r="C381" s="1"/>
      <c r="D381" s="1">
        <v>188</v>
      </c>
      <c r="E381" s="1">
        <v>23</v>
      </c>
      <c r="F381" s="1">
        <v>168</v>
      </c>
      <c r="G381" s="3">
        <v>-1</v>
      </c>
      <c r="H381" s="1"/>
      <c r="I381" s="1"/>
      <c r="J381" s="1"/>
    </row>
    <row r="382" spans="1:10" x14ac:dyDescent="0.25">
      <c r="A382" s="6">
        <v>376</v>
      </c>
      <c r="B382" s="1" t="s">
        <v>2</v>
      </c>
      <c r="C382" s="1"/>
      <c r="D382" s="1">
        <v>188</v>
      </c>
      <c r="E382" s="1">
        <v>17</v>
      </c>
      <c r="F382" s="1">
        <v>230</v>
      </c>
      <c r="G382" s="3">
        <v>0</v>
      </c>
      <c r="H382" s="1"/>
      <c r="I382" s="1"/>
      <c r="J382" s="1"/>
    </row>
    <row r="383" spans="1:10" x14ac:dyDescent="0.25">
      <c r="A383" s="6">
        <v>377</v>
      </c>
      <c r="B383" s="1" t="s">
        <v>2</v>
      </c>
      <c r="C383" s="1"/>
      <c r="D383" s="1">
        <v>189</v>
      </c>
      <c r="E383" s="1">
        <v>20</v>
      </c>
      <c r="F383" s="1">
        <v>159</v>
      </c>
      <c r="G383" s="3">
        <v>-2</v>
      </c>
      <c r="H383" s="1"/>
      <c r="I383" s="1"/>
      <c r="J383" s="1"/>
    </row>
    <row r="384" spans="1:10" x14ac:dyDescent="0.25">
      <c r="A384" s="6">
        <v>378</v>
      </c>
      <c r="B384" s="1" t="s">
        <v>2</v>
      </c>
      <c r="C384" s="1"/>
      <c r="D384" s="1">
        <v>189</v>
      </c>
      <c r="E384" s="1">
        <v>28</v>
      </c>
      <c r="F384" s="1">
        <v>179</v>
      </c>
      <c r="G384" s="3">
        <v>2</v>
      </c>
      <c r="H384" s="1"/>
      <c r="I384" s="1"/>
      <c r="J384" s="1"/>
    </row>
    <row r="385" spans="1:10" x14ac:dyDescent="0.25">
      <c r="A385" s="6">
        <v>379</v>
      </c>
      <c r="B385" s="1" t="s">
        <v>2</v>
      </c>
      <c r="C385" s="1"/>
      <c r="D385" s="1">
        <v>190</v>
      </c>
      <c r="E385" s="1">
        <v>22</v>
      </c>
      <c r="F385" s="1">
        <v>173</v>
      </c>
      <c r="G385" s="3">
        <v>-2</v>
      </c>
      <c r="H385" s="1"/>
      <c r="I385" s="1"/>
      <c r="J385" s="1"/>
    </row>
    <row r="386" spans="1:10" x14ac:dyDescent="0.25">
      <c r="A386" s="6">
        <v>380</v>
      </c>
      <c r="B386" s="1" t="s">
        <v>2</v>
      </c>
      <c r="C386" s="1"/>
      <c r="D386" s="1">
        <v>190</v>
      </c>
      <c r="E386" s="1">
        <v>28</v>
      </c>
      <c r="F386" s="1">
        <v>176</v>
      </c>
      <c r="G386" s="3">
        <v>1</v>
      </c>
      <c r="H386" s="1"/>
      <c r="I386" s="1"/>
      <c r="J386" s="1"/>
    </row>
    <row r="387" spans="1:10" x14ac:dyDescent="0.25">
      <c r="A387" s="6">
        <v>381</v>
      </c>
      <c r="B387" s="1" t="s">
        <v>2</v>
      </c>
      <c r="C387" s="1"/>
      <c r="D387" s="1">
        <v>191</v>
      </c>
      <c r="E387" s="1">
        <v>18</v>
      </c>
      <c r="F387" s="1">
        <v>187</v>
      </c>
      <c r="G387" s="3">
        <v>-1</v>
      </c>
      <c r="H387" s="1"/>
      <c r="I387" s="1"/>
      <c r="J387" s="1"/>
    </row>
    <row r="388" spans="1:10" x14ac:dyDescent="0.25">
      <c r="A388" s="6">
        <v>382</v>
      </c>
      <c r="B388" s="1" t="s">
        <v>2</v>
      </c>
      <c r="C388" s="1"/>
      <c r="D388" s="1">
        <v>191</v>
      </c>
      <c r="E388" s="1">
        <v>29</v>
      </c>
      <c r="F388" s="1">
        <v>239</v>
      </c>
      <c r="G388" s="3">
        <v>2</v>
      </c>
      <c r="H388" s="1"/>
      <c r="I388" s="1"/>
      <c r="J388" s="1"/>
    </row>
    <row r="389" spans="1:10" x14ac:dyDescent="0.25">
      <c r="A389" s="6">
        <v>383</v>
      </c>
      <c r="B389" s="1" t="s">
        <v>2</v>
      </c>
      <c r="C389" s="1"/>
      <c r="D389" s="1">
        <v>192</v>
      </c>
      <c r="E389" s="1">
        <v>15</v>
      </c>
      <c r="F389" s="1">
        <v>169</v>
      </c>
      <c r="G389" s="3">
        <v>0</v>
      </c>
      <c r="H389" s="1"/>
      <c r="I389" s="1"/>
      <c r="J389" s="1"/>
    </row>
    <row r="390" spans="1:10" x14ac:dyDescent="0.25">
      <c r="A390" s="6">
        <v>384</v>
      </c>
      <c r="B390" s="1" t="s">
        <v>2</v>
      </c>
      <c r="C390" s="1"/>
      <c r="D390" s="1">
        <v>192</v>
      </c>
      <c r="E390" s="1">
        <v>26</v>
      </c>
      <c r="F390" s="1">
        <v>184</v>
      </c>
      <c r="G390" s="3">
        <v>2</v>
      </c>
      <c r="H390" s="1"/>
      <c r="I390" s="1"/>
      <c r="J390" s="1"/>
    </row>
    <row r="391" spans="1:10" x14ac:dyDescent="0.25">
      <c r="A391" s="6">
        <v>385</v>
      </c>
      <c r="B391" s="1" t="s">
        <v>2</v>
      </c>
      <c r="C391" s="1"/>
      <c r="D391" s="1">
        <v>193</v>
      </c>
      <c r="E391" s="1">
        <v>27</v>
      </c>
      <c r="F391" s="1">
        <v>208</v>
      </c>
      <c r="G391" s="3">
        <v>0</v>
      </c>
      <c r="H391" s="1"/>
      <c r="I391" s="1"/>
      <c r="J391" s="1"/>
    </row>
    <row r="392" spans="1:10" x14ac:dyDescent="0.25">
      <c r="A392" s="6">
        <v>386</v>
      </c>
      <c r="B392" s="1" t="s">
        <v>2</v>
      </c>
      <c r="C392" s="1"/>
      <c r="D392" s="1">
        <v>193</v>
      </c>
      <c r="E392" s="1">
        <v>18</v>
      </c>
      <c r="F392" s="1">
        <v>208</v>
      </c>
      <c r="G392" s="3">
        <v>0</v>
      </c>
      <c r="H392" s="1"/>
      <c r="I392" s="1"/>
      <c r="J392" s="1"/>
    </row>
    <row r="393" spans="1:10" x14ac:dyDescent="0.25">
      <c r="A393" s="6">
        <v>387</v>
      </c>
      <c r="B393" s="1" t="s">
        <v>2</v>
      </c>
      <c r="C393" s="1"/>
      <c r="D393" s="1">
        <v>194</v>
      </c>
      <c r="E393" s="1">
        <v>20</v>
      </c>
      <c r="F393" s="1">
        <v>183</v>
      </c>
      <c r="G393" s="3">
        <v>0</v>
      </c>
      <c r="H393" s="1"/>
      <c r="I393" s="1"/>
      <c r="J393" s="1"/>
    </row>
    <row r="394" spans="1:10" x14ac:dyDescent="0.25">
      <c r="A394" s="6">
        <v>388</v>
      </c>
      <c r="B394" s="1" t="s">
        <v>2</v>
      </c>
      <c r="C394" s="1"/>
      <c r="D394" s="1">
        <v>194</v>
      </c>
      <c r="E394" s="1">
        <v>27</v>
      </c>
      <c r="F394" s="1">
        <v>182</v>
      </c>
      <c r="G394" s="3">
        <v>1</v>
      </c>
      <c r="H394" s="1"/>
      <c r="I394" s="1"/>
      <c r="J394" s="1"/>
    </row>
    <row r="395" spans="1:10" x14ac:dyDescent="0.25">
      <c r="A395" s="6">
        <v>389</v>
      </c>
      <c r="B395" s="1" t="s">
        <v>2</v>
      </c>
      <c r="C395" s="1"/>
      <c r="D395" s="1">
        <v>195</v>
      </c>
      <c r="E395" s="1">
        <v>24</v>
      </c>
      <c r="F395" s="1">
        <v>232</v>
      </c>
      <c r="G395" s="3">
        <v>-2</v>
      </c>
      <c r="H395" s="1"/>
      <c r="I395" s="1"/>
      <c r="J395" s="1"/>
    </row>
    <row r="396" spans="1:10" x14ac:dyDescent="0.25">
      <c r="A396" s="6">
        <v>390</v>
      </c>
      <c r="B396" s="1" t="s">
        <v>2</v>
      </c>
      <c r="C396" s="1"/>
      <c r="D396" s="1">
        <v>195</v>
      </c>
      <c r="E396" s="1">
        <v>27</v>
      </c>
      <c r="F396" s="1">
        <v>193</v>
      </c>
      <c r="G396" s="3">
        <v>2</v>
      </c>
      <c r="H396" s="1"/>
      <c r="I396" s="1"/>
      <c r="J396" s="1"/>
    </row>
    <row r="397" spans="1:10" x14ac:dyDescent="0.25">
      <c r="A397" s="6">
        <v>391</v>
      </c>
      <c r="B397" s="1" t="s">
        <v>2</v>
      </c>
      <c r="C397" s="1"/>
      <c r="D397" s="1">
        <v>196</v>
      </c>
      <c r="E397" s="1">
        <v>21</v>
      </c>
      <c r="F397" s="1">
        <v>187</v>
      </c>
      <c r="G397" s="3">
        <v>-1</v>
      </c>
      <c r="H397" s="1"/>
      <c r="I397" s="1"/>
      <c r="J397" s="1"/>
    </row>
    <row r="398" spans="1:10" x14ac:dyDescent="0.25">
      <c r="A398" s="6">
        <v>392</v>
      </c>
      <c r="B398" s="1" t="s">
        <v>2</v>
      </c>
      <c r="C398" s="1"/>
      <c r="D398" s="1">
        <v>196</v>
      </c>
      <c r="E398" s="1">
        <v>30</v>
      </c>
      <c r="F398" s="1">
        <v>203</v>
      </c>
      <c r="G398" s="3">
        <v>0</v>
      </c>
      <c r="H398" s="1"/>
      <c r="I398" s="1"/>
      <c r="J398" s="1"/>
    </row>
    <row r="399" spans="1:10" x14ac:dyDescent="0.25">
      <c r="A399" s="6">
        <v>393</v>
      </c>
      <c r="B399" s="1" t="s">
        <v>2</v>
      </c>
      <c r="C399" s="1"/>
      <c r="D399" s="1">
        <v>197</v>
      </c>
      <c r="E399" s="1">
        <v>29</v>
      </c>
      <c r="F399" s="1">
        <v>191</v>
      </c>
      <c r="G399" s="3">
        <v>0</v>
      </c>
      <c r="H399" s="1"/>
      <c r="I399" s="1"/>
      <c r="J399" s="1"/>
    </row>
    <row r="400" spans="1:10" x14ac:dyDescent="0.25">
      <c r="A400" s="6">
        <v>394</v>
      </c>
      <c r="B400" s="1" t="s">
        <v>2</v>
      </c>
      <c r="C400" s="1"/>
      <c r="D400" s="1">
        <v>197</v>
      </c>
      <c r="E400" s="1">
        <v>18</v>
      </c>
      <c r="F400" s="1">
        <v>160</v>
      </c>
      <c r="G400" s="3">
        <v>1</v>
      </c>
      <c r="H400" s="1"/>
      <c r="I400" s="1"/>
      <c r="J400" s="1"/>
    </row>
    <row r="401" spans="1:10" x14ac:dyDescent="0.25">
      <c r="A401" s="6">
        <v>395</v>
      </c>
      <c r="B401" s="1" t="s">
        <v>2</v>
      </c>
      <c r="C401" s="1"/>
      <c r="D401" s="1">
        <v>198</v>
      </c>
      <c r="E401" s="1">
        <v>20</v>
      </c>
      <c r="F401" s="1">
        <v>169</v>
      </c>
      <c r="G401" s="3">
        <v>-2</v>
      </c>
      <c r="H401" s="1"/>
      <c r="I401" s="1"/>
      <c r="J401" s="1"/>
    </row>
    <row r="402" spans="1:10" x14ac:dyDescent="0.25">
      <c r="A402" s="6">
        <v>396</v>
      </c>
      <c r="B402" s="1" t="s">
        <v>2</v>
      </c>
      <c r="C402" s="1"/>
      <c r="D402" s="1">
        <v>198</v>
      </c>
      <c r="E402" s="1">
        <v>26</v>
      </c>
      <c r="F402" s="1">
        <v>178</v>
      </c>
      <c r="G402" s="3">
        <v>1</v>
      </c>
      <c r="H402" s="1"/>
      <c r="I402" s="1"/>
      <c r="J402" s="1"/>
    </row>
    <row r="403" spans="1:10" x14ac:dyDescent="0.25">
      <c r="A403" s="6">
        <v>397</v>
      </c>
      <c r="B403" s="1" t="s">
        <v>2</v>
      </c>
      <c r="C403" s="1"/>
      <c r="D403" s="1">
        <v>199</v>
      </c>
      <c r="E403" s="1">
        <v>17</v>
      </c>
      <c r="F403" s="1">
        <v>228</v>
      </c>
      <c r="G403" s="3">
        <v>0</v>
      </c>
      <c r="H403" s="1"/>
      <c r="I403" s="1"/>
      <c r="J403" s="1"/>
    </row>
    <row r="404" spans="1:10" x14ac:dyDescent="0.25">
      <c r="A404" s="6">
        <v>398</v>
      </c>
      <c r="B404" s="1" t="s">
        <v>2</v>
      </c>
      <c r="C404" s="1"/>
      <c r="D404" s="1">
        <v>199</v>
      </c>
      <c r="E404" s="1">
        <v>17</v>
      </c>
      <c r="F404" s="1">
        <v>175</v>
      </c>
      <c r="G404" s="3">
        <v>1</v>
      </c>
      <c r="H404" s="1"/>
      <c r="I404" s="1"/>
      <c r="J404" s="1"/>
    </row>
    <row r="405" spans="1:10" x14ac:dyDescent="0.25">
      <c r="A405" s="6">
        <v>399</v>
      </c>
      <c r="B405" s="1" t="s">
        <v>2</v>
      </c>
      <c r="C405" s="1"/>
      <c r="D405" s="1">
        <v>200</v>
      </c>
      <c r="E405" s="1">
        <v>30</v>
      </c>
      <c r="F405" s="1">
        <v>156</v>
      </c>
      <c r="G405" s="3">
        <v>-2</v>
      </c>
      <c r="H405" s="1"/>
      <c r="I405" s="1"/>
      <c r="J405" s="1"/>
    </row>
    <row r="406" spans="1:10" x14ac:dyDescent="0.25">
      <c r="A406" s="6">
        <v>400</v>
      </c>
      <c r="B406" s="1" t="s">
        <v>2</v>
      </c>
      <c r="C406" s="1"/>
      <c r="D406" s="1">
        <v>200</v>
      </c>
      <c r="E406" s="1">
        <v>15</v>
      </c>
      <c r="F406" s="1">
        <v>231</v>
      </c>
      <c r="G406" s="3">
        <v>0</v>
      </c>
      <c r="H406" s="1"/>
      <c r="I406" s="1"/>
      <c r="J406" s="1"/>
    </row>
    <row r="407" spans="1:10" x14ac:dyDescent="0.25">
      <c r="A407" s="6">
        <v>401</v>
      </c>
      <c r="B407" s="1" t="s">
        <v>2</v>
      </c>
      <c r="C407" s="1"/>
      <c r="D407" s="1">
        <v>201</v>
      </c>
      <c r="E407" s="1">
        <v>30</v>
      </c>
      <c r="F407" s="1">
        <v>231</v>
      </c>
      <c r="G407" s="3">
        <v>0</v>
      </c>
      <c r="H407" s="1"/>
      <c r="I407" s="1"/>
      <c r="J407" s="1"/>
    </row>
    <row r="408" spans="1:10" x14ac:dyDescent="0.25">
      <c r="A408" s="6">
        <v>402</v>
      </c>
      <c r="B408" s="1" t="s">
        <v>2</v>
      </c>
      <c r="C408" s="1"/>
      <c r="D408" s="1">
        <v>201</v>
      </c>
      <c r="E408" s="1">
        <v>19</v>
      </c>
      <c r="F408" s="1">
        <v>210</v>
      </c>
      <c r="G408" s="3">
        <v>0</v>
      </c>
      <c r="H408" s="1"/>
      <c r="I408" s="1"/>
      <c r="J408" s="1"/>
    </row>
    <row r="409" spans="1:10" x14ac:dyDescent="0.25">
      <c r="A409" s="6">
        <v>403</v>
      </c>
      <c r="B409" s="1" t="s">
        <v>2</v>
      </c>
      <c r="C409" s="1"/>
      <c r="D409" s="1">
        <v>202</v>
      </c>
      <c r="E409" s="1">
        <v>21</v>
      </c>
      <c r="F409" s="1">
        <v>185</v>
      </c>
      <c r="G409" s="3">
        <v>-2</v>
      </c>
      <c r="H409" s="1"/>
      <c r="I409" s="1"/>
      <c r="J409" s="1"/>
    </row>
    <row r="410" spans="1:10" x14ac:dyDescent="0.25">
      <c r="A410" s="6">
        <v>404</v>
      </c>
      <c r="B410" s="1" t="s">
        <v>2</v>
      </c>
      <c r="C410" s="1"/>
      <c r="D410" s="1">
        <v>202</v>
      </c>
      <c r="E410" s="1">
        <v>29</v>
      </c>
      <c r="F410" s="1">
        <v>177</v>
      </c>
      <c r="G410" s="3">
        <v>1</v>
      </c>
      <c r="H410" s="1"/>
      <c r="I410" s="1"/>
      <c r="J410" s="1"/>
    </row>
    <row r="411" spans="1:10" x14ac:dyDescent="0.25">
      <c r="A411" s="6">
        <v>405</v>
      </c>
      <c r="B411" s="1" t="s">
        <v>2</v>
      </c>
      <c r="C411" s="1"/>
      <c r="D411" s="1">
        <v>203</v>
      </c>
      <c r="E411" s="1">
        <v>17</v>
      </c>
      <c r="F411" s="1">
        <v>155</v>
      </c>
      <c r="G411" s="3">
        <v>0</v>
      </c>
      <c r="H411" s="1"/>
      <c r="I411" s="1"/>
      <c r="J411" s="1"/>
    </row>
    <row r="412" spans="1:10" x14ac:dyDescent="0.25">
      <c r="A412" s="6">
        <v>406</v>
      </c>
      <c r="B412" s="1" t="s">
        <v>2</v>
      </c>
      <c r="C412" s="1"/>
      <c r="D412" s="1">
        <v>203</v>
      </c>
      <c r="E412" s="1">
        <v>22</v>
      </c>
      <c r="F412" s="1">
        <v>210</v>
      </c>
      <c r="G412" s="3">
        <v>1</v>
      </c>
      <c r="H412" s="1"/>
      <c r="I412" s="1"/>
      <c r="J412" s="1"/>
    </row>
    <row r="413" spans="1:10" x14ac:dyDescent="0.25">
      <c r="A413" s="6">
        <v>407</v>
      </c>
      <c r="B413" s="1" t="s">
        <v>2</v>
      </c>
      <c r="C413" s="1"/>
      <c r="D413" s="1">
        <v>204</v>
      </c>
      <c r="E413" s="1">
        <v>15</v>
      </c>
      <c r="F413" s="1">
        <v>221</v>
      </c>
      <c r="G413" s="3">
        <v>-2</v>
      </c>
      <c r="H413" s="1"/>
      <c r="I413" s="1"/>
      <c r="J413" s="1"/>
    </row>
    <row r="414" spans="1:10" x14ac:dyDescent="0.25">
      <c r="A414" s="6">
        <v>408</v>
      </c>
      <c r="B414" s="1" t="s">
        <v>2</v>
      </c>
      <c r="C414" s="1"/>
      <c r="D414" s="1">
        <v>204</v>
      </c>
      <c r="E414" s="1">
        <v>18</v>
      </c>
      <c r="F414" s="1">
        <v>194</v>
      </c>
      <c r="G414" s="3">
        <v>0</v>
      </c>
      <c r="H414" s="1"/>
      <c r="I414" s="1"/>
      <c r="J414" s="1"/>
    </row>
    <row r="415" spans="1:10" x14ac:dyDescent="0.25">
      <c r="A415" s="6">
        <v>409</v>
      </c>
      <c r="B415" s="1" t="s">
        <v>2</v>
      </c>
      <c r="C415" s="1"/>
      <c r="D415" s="1">
        <v>205</v>
      </c>
      <c r="E415" s="1">
        <v>28</v>
      </c>
      <c r="F415" s="1">
        <v>183</v>
      </c>
      <c r="G415" s="3">
        <v>-2</v>
      </c>
      <c r="H415" s="1"/>
      <c r="I415" s="1"/>
      <c r="J415" s="1"/>
    </row>
    <row r="416" spans="1:10" x14ac:dyDescent="0.25">
      <c r="A416" s="6">
        <v>410</v>
      </c>
      <c r="B416" s="1" t="s">
        <v>2</v>
      </c>
      <c r="C416" s="1"/>
      <c r="D416" s="1">
        <v>205</v>
      </c>
      <c r="E416" s="1">
        <v>16</v>
      </c>
      <c r="F416" s="1">
        <v>204</v>
      </c>
      <c r="G416" s="3">
        <v>2</v>
      </c>
      <c r="H416" s="1"/>
      <c r="I416" s="1"/>
      <c r="J416" s="1"/>
    </row>
    <row r="417" spans="1:10" x14ac:dyDescent="0.25">
      <c r="A417" s="6">
        <v>411</v>
      </c>
      <c r="B417" s="1" t="s">
        <v>2</v>
      </c>
      <c r="C417" s="1"/>
      <c r="D417" s="1">
        <v>206</v>
      </c>
      <c r="E417" s="1">
        <v>29</v>
      </c>
      <c r="F417" s="1">
        <v>185</v>
      </c>
      <c r="G417" s="3">
        <v>-2</v>
      </c>
      <c r="H417" s="1"/>
      <c r="I417" s="1"/>
      <c r="J417" s="1"/>
    </row>
    <row r="418" spans="1:10" x14ac:dyDescent="0.25">
      <c r="A418" s="6">
        <v>412</v>
      </c>
      <c r="B418" s="1" t="s">
        <v>2</v>
      </c>
      <c r="C418" s="1"/>
      <c r="D418" s="1">
        <v>206</v>
      </c>
      <c r="E418" s="1">
        <v>17</v>
      </c>
      <c r="F418" s="1">
        <v>236</v>
      </c>
      <c r="G418" s="3">
        <v>2</v>
      </c>
      <c r="H418" s="1"/>
      <c r="I418" s="1"/>
      <c r="J418" s="1"/>
    </row>
    <row r="419" spans="1:10" x14ac:dyDescent="0.25">
      <c r="A419" s="6">
        <v>413</v>
      </c>
      <c r="B419" s="1" t="s">
        <v>2</v>
      </c>
      <c r="C419" s="1"/>
      <c r="D419" s="1">
        <v>207</v>
      </c>
      <c r="E419" s="1">
        <v>25</v>
      </c>
      <c r="F419" s="1">
        <v>167</v>
      </c>
      <c r="G419" s="3">
        <v>0</v>
      </c>
      <c r="H419" s="1"/>
      <c r="I419" s="1"/>
      <c r="J419" s="1"/>
    </row>
    <row r="420" spans="1:10" x14ac:dyDescent="0.25">
      <c r="A420" s="6">
        <v>414</v>
      </c>
      <c r="B420" s="1" t="s">
        <v>2</v>
      </c>
      <c r="C420" s="1"/>
      <c r="D420" s="1">
        <v>207</v>
      </c>
      <c r="E420" s="1">
        <v>21</v>
      </c>
      <c r="F420" s="1">
        <v>158</v>
      </c>
      <c r="G420" s="3">
        <v>1</v>
      </c>
      <c r="H420" s="1"/>
      <c r="I420" s="1"/>
      <c r="J420" s="1"/>
    </row>
    <row r="421" spans="1:10" x14ac:dyDescent="0.25">
      <c r="A421" s="6">
        <v>415</v>
      </c>
      <c r="B421" s="1" t="s">
        <v>2</v>
      </c>
      <c r="C421" s="1"/>
      <c r="D421" s="1">
        <v>208</v>
      </c>
      <c r="E421" s="1">
        <v>22</v>
      </c>
      <c r="F421" s="1">
        <v>167</v>
      </c>
      <c r="G421" s="3">
        <v>-2</v>
      </c>
      <c r="H421" s="1"/>
      <c r="I421" s="1"/>
      <c r="J421" s="1"/>
    </row>
    <row r="422" spans="1:10" x14ac:dyDescent="0.25">
      <c r="A422" s="6">
        <v>416</v>
      </c>
      <c r="B422" s="1" t="s">
        <v>2</v>
      </c>
      <c r="C422" s="1"/>
      <c r="D422" s="1">
        <v>208</v>
      </c>
      <c r="E422" s="1">
        <v>26</v>
      </c>
      <c r="F422" s="1">
        <v>181</v>
      </c>
      <c r="G422" s="3">
        <v>2</v>
      </c>
      <c r="H422" s="1"/>
      <c r="I422" s="1"/>
      <c r="J422" s="1"/>
    </row>
    <row r="423" spans="1:10" x14ac:dyDescent="0.25">
      <c r="A423" s="6">
        <v>417</v>
      </c>
      <c r="B423" s="1" t="s">
        <v>2</v>
      </c>
      <c r="C423" s="1"/>
      <c r="D423" s="1">
        <v>209</v>
      </c>
      <c r="E423" s="1">
        <v>25</v>
      </c>
      <c r="F423" s="1">
        <v>159</v>
      </c>
      <c r="G423" s="3">
        <v>0</v>
      </c>
      <c r="H423" s="1"/>
      <c r="I423" s="1"/>
      <c r="J423" s="1"/>
    </row>
    <row r="424" spans="1:10" x14ac:dyDescent="0.25">
      <c r="A424" s="6">
        <v>418</v>
      </c>
      <c r="B424" s="1" t="s">
        <v>2</v>
      </c>
      <c r="C424" s="1"/>
      <c r="D424" s="1">
        <v>209</v>
      </c>
      <c r="E424" s="1">
        <v>18</v>
      </c>
      <c r="F424" s="1">
        <v>176</v>
      </c>
      <c r="G424" s="3">
        <v>0</v>
      </c>
      <c r="H424" s="1"/>
      <c r="I424" s="1"/>
      <c r="J424" s="1"/>
    </row>
    <row r="425" spans="1:10" x14ac:dyDescent="0.25">
      <c r="A425" s="6">
        <v>419</v>
      </c>
      <c r="B425" s="1" t="s">
        <v>2</v>
      </c>
      <c r="C425" s="1"/>
      <c r="D425" s="1">
        <v>210</v>
      </c>
      <c r="E425" s="1">
        <v>29</v>
      </c>
      <c r="F425" s="1">
        <v>214</v>
      </c>
      <c r="G425" s="3">
        <v>0</v>
      </c>
      <c r="H425" s="1"/>
      <c r="I425" s="1"/>
      <c r="J425" s="1"/>
    </row>
    <row r="426" spans="1:10" x14ac:dyDescent="0.25">
      <c r="A426" s="6">
        <v>420</v>
      </c>
      <c r="B426" s="1" t="s">
        <v>2</v>
      </c>
      <c r="C426" s="1"/>
      <c r="D426" s="1">
        <v>210</v>
      </c>
      <c r="E426" s="1">
        <v>17</v>
      </c>
      <c r="F426" s="1">
        <v>190</v>
      </c>
      <c r="G426" s="3">
        <v>1</v>
      </c>
      <c r="H426" s="1"/>
      <c r="I426" s="1"/>
      <c r="J426" s="1"/>
    </row>
    <row r="427" spans="1:10" x14ac:dyDescent="0.25">
      <c r="A427" s="6">
        <v>421</v>
      </c>
      <c r="B427" s="1" t="s">
        <v>2</v>
      </c>
      <c r="C427" s="1"/>
      <c r="D427" s="1">
        <v>211</v>
      </c>
      <c r="E427" s="1">
        <v>29</v>
      </c>
      <c r="F427" s="1">
        <v>234</v>
      </c>
      <c r="G427" s="3">
        <v>0</v>
      </c>
      <c r="H427" s="1"/>
      <c r="I427" s="1"/>
      <c r="J427" s="1"/>
    </row>
    <row r="428" spans="1:10" x14ac:dyDescent="0.25">
      <c r="A428" s="6">
        <v>422</v>
      </c>
      <c r="B428" s="1" t="s">
        <v>2</v>
      </c>
      <c r="C428" s="1"/>
      <c r="D428" s="1">
        <v>211</v>
      </c>
      <c r="E428" s="1">
        <v>15</v>
      </c>
      <c r="F428" s="1">
        <v>223</v>
      </c>
      <c r="G428" s="3">
        <v>0</v>
      </c>
      <c r="H428" s="1"/>
      <c r="I428" s="1"/>
      <c r="J428" s="1"/>
    </row>
    <row r="429" spans="1:10" x14ac:dyDescent="0.25">
      <c r="A429" s="6">
        <v>423</v>
      </c>
      <c r="B429" s="1" t="s">
        <v>2</v>
      </c>
      <c r="C429" s="1"/>
      <c r="D429" s="1">
        <v>212</v>
      </c>
      <c r="E429" s="1">
        <v>26</v>
      </c>
      <c r="F429" s="1">
        <v>226</v>
      </c>
      <c r="G429" s="3">
        <v>0</v>
      </c>
      <c r="H429" s="1"/>
      <c r="I429" s="1"/>
      <c r="J429" s="1"/>
    </row>
    <row r="430" spans="1:10" x14ac:dyDescent="0.25">
      <c r="A430" s="6">
        <v>424</v>
      </c>
      <c r="B430" s="1" t="s">
        <v>2</v>
      </c>
      <c r="C430" s="1"/>
      <c r="D430" s="1">
        <v>212</v>
      </c>
      <c r="E430" s="1">
        <v>23</v>
      </c>
      <c r="F430" s="1">
        <v>182</v>
      </c>
      <c r="G430" s="3">
        <v>0</v>
      </c>
      <c r="H430" s="1"/>
      <c r="I430" s="1"/>
      <c r="J430" s="1"/>
    </row>
    <row r="431" spans="1:10" x14ac:dyDescent="0.25">
      <c r="A431" s="6">
        <v>425</v>
      </c>
      <c r="B431" s="1" t="s">
        <v>2</v>
      </c>
      <c r="C431" s="1"/>
      <c r="D431" s="1">
        <v>213</v>
      </c>
      <c r="E431" s="1">
        <v>24</v>
      </c>
      <c r="F431" s="1">
        <v>164</v>
      </c>
      <c r="G431" s="3">
        <v>-2</v>
      </c>
      <c r="H431" s="1"/>
      <c r="I431" s="1"/>
      <c r="J431" s="1"/>
    </row>
    <row r="432" spans="1:10" x14ac:dyDescent="0.25">
      <c r="A432" s="6">
        <v>426</v>
      </c>
      <c r="B432" s="1" t="s">
        <v>2</v>
      </c>
      <c r="C432" s="1"/>
      <c r="D432" s="1">
        <v>213</v>
      </c>
      <c r="E432" s="1">
        <v>26</v>
      </c>
      <c r="F432" s="1">
        <v>219</v>
      </c>
      <c r="G432" s="3">
        <v>2</v>
      </c>
      <c r="H432" s="1"/>
      <c r="I432" s="1"/>
      <c r="J432" s="1"/>
    </row>
    <row r="433" spans="1:10" x14ac:dyDescent="0.25">
      <c r="A433" s="6">
        <v>427</v>
      </c>
      <c r="B433" s="1" t="s">
        <v>2</v>
      </c>
      <c r="C433" s="1"/>
      <c r="D433" s="1">
        <v>214</v>
      </c>
      <c r="E433" s="1">
        <v>16</v>
      </c>
      <c r="F433" s="1">
        <v>204</v>
      </c>
      <c r="G433" s="3">
        <v>-1</v>
      </c>
      <c r="H433" s="1"/>
      <c r="I433" s="1"/>
      <c r="J433" s="1"/>
    </row>
    <row r="434" spans="1:10" x14ac:dyDescent="0.25">
      <c r="A434" s="6">
        <v>428</v>
      </c>
      <c r="B434" s="1" t="s">
        <v>2</v>
      </c>
      <c r="C434" s="1"/>
      <c r="D434" s="1">
        <v>214</v>
      </c>
      <c r="E434" s="1">
        <v>19</v>
      </c>
      <c r="F434" s="1">
        <v>222</v>
      </c>
      <c r="G434" s="3">
        <v>0</v>
      </c>
      <c r="H434" s="1"/>
      <c r="I434" s="1"/>
      <c r="J434" s="1"/>
    </row>
    <row r="435" spans="1:10" x14ac:dyDescent="0.25">
      <c r="A435" s="6">
        <v>429</v>
      </c>
      <c r="B435" s="1" t="s">
        <v>2</v>
      </c>
      <c r="C435" s="1"/>
      <c r="D435" s="1">
        <v>215</v>
      </c>
      <c r="E435" s="1">
        <v>17</v>
      </c>
      <c r="F435" s="1">
        <v>226</v>
      </c>
      <c r="G435" s="3">
        <v>0</v>
      </c>
      <c r="H435" s="1"/>
      <c r="I435" s="1"/>
      <c r="J435" s="1"/>
    </row>
    <row r="436" spans="1:10" x14ac:dyDescent="0.25">
      <c r="A436" s="6">
        <v>430</v>
      </c>
      <c r="B436" s="1" t="s">
        <v>2</v>
      </c>
      <c r="C436" s="1"/>
      <c r="D436" s="1">
        <v>215</v>
      </c>
      <c r="E436" s="1">
        <v>20</v>
      </c>
      <c r="F436" s="1">
        <v>226</v>
      </c>
      <c r="G436" s="3">
        <v>0</v>
      </c>
      <c r="H436" s="1"/>
      <c r="I436" s="1"/>
      <c r="J436" s="1"/>
    </row>
    <row r="437" spans="1:10" x14ac:dyDescent="0.25">
      <c r="A437" s="6">
        <v>431</v>
      </c>
      <c r="B437" s="1" t="s">
        <v>2</v>
      </c>
      <c r="C437" s="1"/>
      <c r="D437" s="1">
        <v>216</v>
      </c>
      <c r="E437" s="1">
        <v>22</v>
      </c>
      <c r="F437" s="1">
        <v>174</v>
      </c>
      <c r="G437" s="3">
        <v>0</v>
      </c>
      <c r="H437" s="1"/>
      <c r="I437" s="1"/>
      <c r="J437" s="1"/>
    </row>
    <row r="438" spans="1:10" x14ac:dyDescent="0.25">
      <c r="A438" s="6">
        <v>432</v>
      </c>
      <c r="B438" s="1" t="s">
        <v>2</v>
      </c>
      <c r="C438" s="1"/>
      <c r="D438" s="1">
        <v>216</v>
      </c>
      <c r="E438" s="1">
        <v>28</v>
      </c>
      <c r="F438" s="1">
        <v>214</v>
      </c>
      <c r="G438" s="3">
        <v>0</v>
      </c>
      <c r="H438" s="1"/>
      <c r="I438" s="1"/>
      <c r="J438" s="1"/>
    </row>
    <row r="439" spans="1:10" x14ac:dyDescent="0.25">
      <c r="A439" s="6">
        <v>433</v>
      </c>
      <c r="B439" s="1" t="s">
        <v>2</v>
      </c>
      <c r="C439" s="1"/>
      <c r="D439" s="1">
        <v>217</v>
      </c>
      <c r="E439" s="1">
        <v>20</v>
      </c>
      <c r="F439" s="1">
        <v>159</v>
      </c>
      <c r="G439" s="3">
        <v>-2</v>
      </c>
      <c r="H439" s="1"/>
      <c r="I439" s="1"/>
      <c r="J439" s="1"/>
    </row>
    <row r="440" spans="1:10" x14ac:dyDescent="0.25">
      <c r="A440" s="6">
        <v>434</v>
      </c>
      <c r="B440" s="1" t="s">
        <v>2</v>
      </c>
      <c r="C440" s="1"/>
      <c r="D440" s="1">
        <v>217</v>
      </c>
      <c r="E440" s="1">
        <v>27</v>
      </c>
      <c r="F440" s="1">
        <v>189</v>
      </c>
      <c r="G440" s="3">
        <v>1</v>
      </c>
      <c r="H440" s="1"/>
      <c r="I440" s="1"/>
      <c r="J440" s="1"/>
    </row>
    <row r="441" spans="1:10" x14ac:dyDescent="0.25">
      <c r="A441" s="6">
        <v>435</v>
      </c>
      <c r="B441" s="1" t="s">
        <v>2</v>
      </c>
      <c r="C441" s="1"/>
      <c r="D441" s="1">
        <v>218</v>
      </c>
      <c r="E441" s="1">
        <v>23</v>
      </c>
      <c r="F441" s="1">
        <v>175</v>
      </c>
      <c r="G441" s="3">
        <v>-1</v>
      </c>
      <c r="H441" s="1"/>
      <c r="I441" s="1"/>
      <c r="J441" s="1"/>
    </row>
    <row r="442" spans="1:10" x14ac:dyDescent="0.25">
      <c r="A442" s="6">
        <v>436</v>
      </c>
      <c r="B442" s="1" t="s">
        <v>2</v>
      </c>
      <c r="C442" s="1"/>
      <c r="D442" s="1">
        <v>218</v>
      </c>
      <c r="E442" s="1">
        <v>30</v>
      </c>
      <c r="F442" s="1">
        <v>209</v>
      </c>
      <c r="G442" s="3">
        <v>1</v>
      </c>
      <c r="H442" s="1"/>
      <c r="I442" s="1"/>
      <c r="J442" s="1"/>
    </row>
    <row r="443" spans="1:10" x14ac:dyDescent="0.25">
      <c r="A443" s="6">
        <v>437</v>
      </c>
      <c r="B443" s="1" t="s">
        <v>2</v>
      </c>
      <c r="C443" s="1"/>
      <c r="D443" s="1">
        <v>219</v>
      </c>
      <c r="E443" s="1">
        <v>22</v>
      </c>
      <c r="F443" s="1">
        <v>203</v>
      </c>
      <c r="G443" s="3">
        <v>0</v>
      </c>
      <c r="H443" s="1"/>
      <c r="I443" s="1"/>
      <c r="J443" s="1"/>
    </row>
    <row r="444" spans="1:10" x14ac:dyDescent="0.25">
      <c r="A444" s="6">
        <v>438</v>
      </c>
      <c r="B444" s="1" t="s">
        <v>2</v>
      </c>
      <c r="C444" s="1"/>
      <c r="D444" s="1">
        <v>219</v>
      </c>
      <c r="E444" s="1">
        <v>18</v>
      </c>
      <c r="F444" s="1">
        <v>227</v>
      </c>
      <c r="G444" s="3">
        <v>1</v>
      </c>
      <c r="H444" s="1"/>
      <c r="I444" s="1"/>
      <c r="J444" s="1"/>
    </row>
    <row r="445" spans="1:10" x14ac:dyDescent="0.25">
      <c r="A445" s="6">
        <v>439</v>
      </c>
      <c r="B445" s="1" t="s">
        <v>2</v>
      </c>
      <c r="C445" s="1"/>
      <c r="D445" s="1">
        <v>220</v>
      </c>
      <c r="E445" s="1">
        <v>26</v>
      </c>
      <c r="F445" s="1">
        <v>232</v>
      </c>
      <c r="G445" s="3">
        <v>0</v>
      </c>
      <c r="H445" s="1"/>
      <c r="I445" s="1"/>
      <c r="J445" s="1"/>
    </row>
    <row r="446" spans="1:10" x14ac:dyDescent="0.25">
      <c r="A446" s="6">
        <v>440</v>
      </c>
      <c r="B446" s="1" t="s">
        <v>2</v>
      </c>
      <c r="C446" s="1"/>
      <c r="D446" s="1">
        <v>220</v>
      </c>
      <c r="E446" s="1">
        <v>27</v>
      </c>
      <c r="F446" s="1">
        <v>162</v>
      </c>
      <c r="G446" s="3">
        <v>0</v>
      </c>
      <c r="H446" s="1"/>
      <c r="I446" s="1"/>
      <c r="J446" s="1"/>
    </row>
    <row r="447" spans="1:10" x14ac:dyDescent="0.25">
      <c r="A447" s="6">
        <v>441</v>
      </c>
      <c r="B447" s="1" t="s">
        <v>2</v>
      </c>
      <c r="C447" s="1"/>
      <c r="D447" s="1">
        <v>221</v>
      </c>
      <c r="E447" s="1">
        <v>25</v>
      </c>
      <c r="F447" s="1">
        <v>219</v>
      </c>
      <c r="G447" s="3">
        <v>-1</v>
      </c>
      <c r="H447" s="1"/>
      <c r="I447" s="1"/>
      <c r="J447" s="1"/>
    </row>
    <row r="448" spans="1:10" x14ac:dyDescent="0.25">
      <c r="A448" s="6">
        <v>442</v>
      </c>
      <c r="B448" s="1" t="s">
        <v>2</v>
      </c>
      <c r="C448" s="1"/>
      <c r="D448" s="1">
        <v>221</v>
      </c>
      <c r="E448" s="1">
        <v>19</v>
      </c>
      <c r="F448" s="1">
        <v>156</v>
      </c>
      <c r="G448" s="3">
        <v>0</v>
      </c>
      <c r="H448" s="1"/>
      <c r="I448" s="1"/>
      <c r="J448" s="1"/>
    </row>
    <row r="449" spans="1:10" x14ac:dyDescent="0.25">
      <c r="A449" s="6">
        <v>443</v>
      </c>
      <c r="B449" s="1" t="s">
        <v>2</v>
      </c>
      <c r="C449" s="1"/>
      <c r="D449" s="1">
        <v>222</v>
      </c>
      <c r="E449" s="1">
        <v>30</v>
      </c>
      <c r="F449" s="1">
        <v>239</v>
      </c>
      <c r="G449" s="3">
        <v>-2</v>
      </c>
      <c r="H449" s="1"/>
      <c r="I449" s="1"/>
      <c r="J449" s="1"/>
    </row>
    <row r="450" spans="1:10" x14ac:dyDescent="0.25">
      <c r="A450" s="6">
        <v>444</v>
      </c>
      <c r="B450" s="1" t="s">
        <v>2</v>
      </c>
      <c r="C450" s="1"/>
      <c r="D450" s="1">
        <v>222</v>
      </c>
      <c r="E450" s="1">
        <v>21</v>
      </c>
      <c r="F450" s="1">
        <v>213</v>
      </c>
      <c r="G450" s="3">
        <v>1</v>
      </c>
      <c r="H450" s="1"/>
      <c r="I450" s="1"/>
      <c r="J450" s="1"/>
    </row>
    <row r="451" spans="1:10" x14ac:dyDescent="0.25">
      <c r="A451" s="6">
        <v>445</v>
      </c>
      <c r="B451" s="1" t="s">
        <v>2</v>
      </c>
      <c r="C451" s="1"/>
      <c r="D451" s="1">
        <v>223</v>
      </c>
      <c r="E451" s="1">
        <v>16</v>
      </c>
      <c r="F451" s="1">
        <v>184</v>
      </c>
      <c r="G451" s="3">
        <v>-1</v>
      </c>
      <c r="H451" s="1"/>
      <c r="I451" s="1"/>
      <c r="J451" s="1"/>
    </row>
    <row r="452" spans="1:10" x14ac:dyDescent="0.25">
      <c r="A452" s="6">
        <v>446</v>
      </c>
      <c r="B452" s="1" t="s">
        <v>2</v>
      </c>
      <c r="C452" s="1"/>
      <c r="D452" s="1">
        <v>223</v>
      </c>
      <c r="E452" s="1">
        <v>18</v>
      </c>
      <c r="F452" s="1">
        <v>177</v>
      </c>
      <c r="G452" s="3">
        <v>0</v>
      </c>
      <c r="H452" s="1"/>
      <c r="I452" s="1"/>
      <c r="J452" s="1"/>
    </row>
    <row r="453" spans="1:10" x14ac:dyDescent="0.25">
      <c r="A453" s="6">
        <v>447</v>
      </c>
      <c r="B453" s="1" t="s">
        <v>2</v>
      </c>
      <c r="C453" s="1"/>
      <c r="D453" s="1">
        <v>224</v>
      </c>
      <c r="E453" s="1">
        <v>18</v>
      </c>
      <c r="F453" s="1">
        <v>200</v>
      </c>
      <c r="G453" s="3">
        <v>-2</v>
      </c>
      <c r="H453" s="1"/>
      <c r="I453" s="1"/>
      <c r="J453" s="1"/>
    </row>
    <row r="454" spans="1:10" x14ac:dyDescent="0.25">
      <c r="A454" s="6">
        <v>448</v>
      </c>
      <c r="B454" s="1" t="s">
        <v>2</v>
      </c>
      <c r="C454" s="1"/>
      <c r="D454" s="1">
        <v>224</v>
      </c>
      <c r="E454" s="1">
        <v>24</v>
      </c>
      <c r="F454" s="1">
        <v>216</v>
      </c>
      <c r="G454" s="3">
        <v>2</v>
      </c>
      <c r="H454" s="1"/>
      <c r="I454" s="1"/>
      <c r="J454" s="1"/>
    </row>
    <row r="455" spans="1:10" x14ac:dyDescent="0.25">
      <c r="A455" s="6">
        <v>449</v>
      </c>
      <c r="B455" s="1" t="s">
        <v>2</v>
      </c>
      <c r="C455" s="1"/>
      <c r="D455" s="1">
        <v>225</v>
      </c>
      <c r="E455" s="1">
        <v>18</v>
      </c>
      <c r="F455" s="1">
        <v>202</v>
      </c>
      <c r="G455" s="3">
        <v>-2</v>
      </c>
      <c r="H455" s="1"/>
      <c r="I455" s="1"/>
      <c r="J455" s="1"/>
    </row>
    <row r="456" spans="1:10" x14ac:dyDescent="0.25">
      <c r="A456" s="6">
        <v>450</v>
      </c>
      <c r="B456" s="1" t="s">
        <v>2</v>
      </c>
      <c r="C456" s="1"/>
      <c r="D456" s="1">
        <v>225</v>
      </c>
      <c r="E456" s="1">
        <v>20</v>
      </c>
      <c r="F456" s="1">
        <v>193</v>
      </c>
      <c r="G456" s="3">
        <v>2</v>
      </c>
      <c r="H456" s="1"/>
      <c r="I456" s="1"/>
      <c r="J456" s="1"/>
    </row>
    <row r="457" spans="1:10" x14ac:dyDescent="0.25">
      <c r="A457" s="6">
        <v>451</v>
      </c>
      <c r="B457" s="1" t="s">
        <v>2</v>
      </c>
      <c r="C457" s="1"/>
      <c r="D457" s="1">
        <v>226</v>
      </c>
      <c r="E457" s="1">
        <v>24</v>
      </c>
      <c r="F457" s="1">
        <v>156</v>
      </c>
      <c r="G457" s="3">
        <v>-2</v>
      </c>
      <c r="H457" s="1"/>
      <c r="I457" s="1"/>
      <c r="J457" s="1"/>
    </row>
    <row r="458" spans="1:10" x14ac:dyDescent="0.25">
      <c r="A458" s="6">
        <v>452</v>
      </c>
      <c r="B458" s="1" t="s">
        <v>2</v>
      </c>
      <c r="C458" s="1"/>
      <c r="D458" s="1">
        <v>226</v>
      </c>
      <c r="E458" s="1">
        <v>29</v>
      </c>
      <c r="F458" s="1">
        <v>179</v>
      </c>
      <c r="G458" s="3">
        <v>0</v>
      </c>
      <c r="H458" s="1"/>
      <c r="I458" s="1"/>
      <c r="J458" s="1"/>
    </row>
    <row r="459" spans="1:10" x14ac:dyDescent="0.25">
      <c r="A459" s="6">
        <v>453</v>
      </c>
      <c r="B459" s="1" t="s">
        <v>2</v>
      </c>
      <c r="C459" s="1"/>
      <c r="D459" s="1">
        <v>227</v>
      </c>
      <c r="E459" s="1">
        <v>28</v>
      </c>
      <c r="F459" s="1">
        <v>176</v>
      </c>
      <c r="G459" s="3">
        <v>0</v>
      </c>
      <c r="H459" s="1"/>
      <c r="I459" s="1"/>
      <c r="J459" s="1"/>
    </row>
    <row r="460" spans="1:10" x14ac:dyDescent="0.25">
      <c r="A460" s="6">
        <v>454</v>
      </c>
      <c r="B460" s="1" t="s">
        <v>2</v>
      </c>
      <c r="C460" s="1"/>
      <c r="D460" s="1">
        <v>227</v>
      </c>
      <c r="E460" s="1">
        <v>18</v>
      </c>
      <c r="F460" s="1">
        <v>166</v>
      </c>
      <c r="G460" s="3">
        <v>2</v>
      </c>
      <c r="H460" s="1"/>
      <c r="I460" s="1"/>
      <c r="J460" s="1"/>
    </row>
    <row r="461" spans="1:10" x14ac:dyDescent="0.25">
      <c r="A461" s="6">
        <v>455</v>
      </c>
      <c r="B461" s="1" t="s">
        <v>2</v>
      </c>
      <c r="C461" s="1"/>
      <c r="D461" s="1">
        <v>228</v>
      </c>
      <c r="E461" s="1">
        <v>20</v>
      </c>
      <c r="F461" s="1">
        <v>237</v>
      </c>
      <c r="G461" s="3">
        <v>-2</v>
      </c>
      <c r="H461" s="1"/>
      <c r="I461" s="1"/>
      <c r="J461" s="1"/>
    </row>
    <row r="462" spans="1:10" x14ac:dyDescent="0.25">
      <c r="A462" s="6">
        <v>456</v>
      </c>
      <c r="B462" s="1" t="s">
        <v>2</v>
      </c>
      <c r="C462" s="1"/>
      <c r="D462" s="1">
        <v>228</v>
      </c>
      <c r="E462" s="1">
        <v>15</v>
      </c>
      <c r="F462" s="1">
        <v>160</v>
      </c>
      <c r="G462" s="3">
        <v>0</v>
      </c>
      <c r="H462" s="1"/>
      <c r="I462" s="1"/>
      <c r="J462" s="1"/>
    </row>
    <row r="463" spans="1:10" x14ac:dyDescent="0.25">
      <c r="A463" s="6">
        <v>457</v>
      </c>
      <c r="B463" s="1" t="s">
        <v>2</v>
      </c>
      <c r="C463" s="1"/>
      <c r="D463" s="1">
        <v>229</v>
      </c>
      <c r="E463" s="1">
        <v>30</v>
      </c>
      <c r="F463" s="1">
        <v>205</v>
      </c>
      <c r="G463" s="3">
        <v>-2</v>
      </c>
      <c r="H463" s="1"/>
      <c r="I463" s="1"/>
      <c r="J463" s="1"/>
    </row>
    <row r="464" spans="1:10" x14ac:dyDescent="0.25">
      <c r="A464" s="6">
        <v>458</v>
      </c>
      <c r="B464" s="1" t="s">
        <v>2</v>
      </c>
      <c r="C464" s="1"/>
      <c r="D464" s="1">
        <v>229</v>
      </c>
      <c r="E464" s="1">
        <v>15</v>
      </c>
      <c r="F464" s="1">
        <v>189</v>
      </c>
      <c r="G464" s="3">
        <v>2</v>
      </c>
      <c r="H464" s="1"/>
      <c r="I464" s="1"/>
      <c r="J464" s="1"/>
    </row>
    <row r="465" spans="1:10" x14ac:dyDescent="0.25">
      <c r="A465" s="6">
        <v>459</v>
      </c>
      <c r="B465" s="1" t="s">
        <v>2</v>
      </c>
      <c r="C465" s="1"/>
      <c r="D465" s="1">
        <v>230</v>
      </c>
      <c r="E465" s="1">
        <v>24</v>
      </c>
      <c r="F465" s="1">
        <v>191</v>
      </c>
      <c r="G465" s="3">
        <v>0</v>
      </c>
      <c r="H465" s="1"/>
      <c r="I465" s="1"/>
      <c r="J465" s="1"/>
    </row>
    <row r="466" spans="1:10" x14ac:dyDescent="0.25">
      <c r="A466" s="6">
        <v>460</v>
      </c>
      <c r="B466" s="1" t="s">
        <v>2</v>
      </c>
      <c r="C466" s="1"/>
      <c r="D466" s="1">
        <v>230</v>
      </c>
      <c r="E466" s="1">
        <v>24</v>
      </c>
      <c r="F466" s="1">
        <v>235</v>
      </c>
      <c r="G466" s="3">
        <v>0</v>
      </c>
      <c r="H466" s="1"/>
      <c r="I466" s="1"/>
      <c r="J466" s="1"/>
    </row>
    <row r="467" spans="1:10" x14ac:dyDescent="0.25">
      <c r="A467" s="6">
        <v>461</v>
      </c>
      <c r="B467" s="1" t="s">
        <v>2</v>
      </c>
      <c r="C467" s="1"/>
      <c r="D467" s="1">
        <v>231</v>
      </c>
      <c r="E467" s="1">
        <v>20</v>
      </c>
      <c r="F467" s="1">
        <v>177</v>
      </c>
      <c r="G467" s="3">
        <v>0</v>
      </c>
      <c r="H467" s="1"/>
      <c r="I467" s="1"/>
      <c r="J467" s="1"/>
    </row>
    <row r="468" spans="1:10" x14ac:dyDescent="0.25">
      <c r="A468" s="6">
        <v>462</v>
      </c>
      <c r="B468" s="1" t="s">
        <v>2</v>
      </c>
      <c r="C468" s="1"/>
      <c r="D468" s="1">
        <v>231</v>
      </c>
      <c r="E468" s="1">
        <v>20</v>
      </c>
      <c r="F468" s="1">
        <v>220</v>
      </c>
      <c r="G468" s="3">
        <v>0</v>
      </c>
      <c r="H468" s="1"/>
      <c r="I468" s="1"/>
      <c r="J468" s="1"/>
    </row>
    <row r="469" spans="1:10" x14ac:dyDescent="0.25">
      <c r="A469" s="6">
        <v>463</v>
      </c>
      <c r="B469" s="1" t="s">
        <v>2</v>
      </c>
      <c r="C469" s="1"/>
      <c r="D469" s="1">
        <v>232</v>
      </c>
      <c r="E469" s="1">
        <v>21</v>
      </c>
      <c r="F469" s="1">
        <v>213</v>
      </c>
      <c r="G469" s="3">
        <v>-2</v>
      </c>
      <c r="H469" s="1"/>
      <c r="I469" s="1"/>
      <c r="J469" s="1"/>
    </row>
    <row r="470" spans="1:10" x14ac:dyDescent="0.25">
      <c r="A470" s="6">
        <v>464</v>
      </c>
      <c r="B470" s="1" t="s">
        <v>2</v>
      </c>
      <c r="C470" s="1"/>
      <c r="D470" s="1">
        <v>232</v>
      </c>
      <c r="E470" s="1">
        <v>21</v>
      </c>
      <c r="F470" s="1">
        <v>230</v>
      </c>
      <c r="G470" s="3">
        <v>2</v>
      </c>
      <c r="H470" s="1"/>
      <c r="I470" s="1"/>
      <c r="J470" s="1"/>
    </row>
    <row r="471" spans="1:10" x14ac:dyDescent="0.25">
      <c r="A471" s="6">
        <v>465</v>
      </c>
      <c r="B471" s="1" t="s">
        <v>2</v>
      </c>
      <c r="C471" s="1"/>
      <c r="D471" s="1">
        <v>233</v>
      </c>
      <c r="E471" s="1">
        <v>26</v>
      </c>
      <c r="F471" s="1">
        <v>170</v>
      </c>
      <c r="G471" s="3">
        <v>0</v>
      </c>
      <c r="H471" s="1"/>
      <c r="I471" s="1"/>
      <c r="J471" s="1"/>
    </row>
    <row r="472" spans="1:10" x14ac:dyDescent="0.25">
      <c r="A472" s="6">
        <v>466</v>
      </c>
      <c r="B472" s="1" t="s">
        <v>2</v>
      </c>
      <c r="C472" s="1"/>
      <c r="D472" s="1">
        <v>233</v>
      </c>
      <c r="E472" s="1">
        <v>23</v>
      </c>
      <c r="F472" s="1">
        <v>162</v>
      </c>
      <c r="G472" s="3">
        <v>2</v>
      </c>
      <c r="H472" s="1"/>
      <c r="I472" s="1"/>
      <c r="J472" s="1"/>
    </row>
    <row r="473" spans="1:10" x14ac:dyDescent="0.25">
      <c r="A473" s="6">
        <v>467</v>
      </c>
      <c r="B473" s="1" t="s">
        <v>2</v>
      </c>
      <c r="C473" s="1"/>
      <c r="D473" s="1">
        <v>234</v>
      </c>
      <c r="E473" s="1">
        <v>19</v>
      </c>
      <c r="F473" s="1">
        <v>196</v>
      </c>
      <c r="G473" s="3">
        <v>0</v>
      </c>
      <c r="H473" s="1"/>
      <c r="I473" s="1"/>
      <c r="J473" s="1"/>
    </row>
    <row r="474" spans="1:10" x14ac:dyDescent="0.25">
      <c r="A474" s="6">
        <v>468</v>
      </c>
      <c r="B474" s="1" t="s">
        <v>2</v>
      </c>
      <c r="C474" s="1"/>
      <c r="D474" s="1">
        <v>234</v>
      </c>
      <c r="E474" s="1">
        <v>23</v>
      </c>
      <c r="F474" s="1">
        <v>177</v>
      </c>
      <c r="G474" s="3">
        <v>1</v>
      </c>
      <c r="H474" s="1"/>
      <c r="I474" s="1"/>
      <c r="J474" s="1"/>
    </row>
    <row r="475" spans="1:10" x14ac:dyDescent="0.25">
      <c r="A475" s="6">
        <v>469</v>
      </c>
      <c r="B475" s="1" t="s">
        <v>2</v>
      </c>
      <c r="C475" s="1"/>
      <c r="D475" s="1">
        <v>235</v>
      </c>
      <c r="E475" s="1">
        <v>28</v>
      </c>
      <c r="F475" s="1">
        <v>198</v>
      </c>
      <c r="G475" s="3">
        <v>-1</v>
      </c>
      <c r="H475" s="1"/>
      <c r="I475" s="1"/>
      <c r="J475" s="1"/>
    </row>
    <row r="476" spans="1:10" x14ac:dyDescent="0.25">
      <c r="A476" s="6">
        <v>470</v>
      </c>
      <c r="B476" s="1" t="s">
        <v>2</v>
      </c>
      <c r="C476" s="1"/>
      <c r="D476" s="1">
        <v>235</v>
      </c>
      <c r="E476" s="1">
        <v>29</v>
      </c>
      <c r="F476" s="1">
        <v>185</v>
      </c>
      <c r="G476" s="3">
        <v>2</v>
      </c>
      <c r="H476" s="1"/>
      <c r="I476" s="1"/>
      <c r="J476" s="1"/>
    </row>
    <row r="477" spans="1:10" x14ac:dyDescent="0.25">
      <c r="A477" s="6">
        <v>471</v>
      </c>
      <c r="B477" s="1" t="s">
        <v>2</v>
      </c>
      <c r="C477" s="1"/>
      <c r="D477" s="1">
        <v>236</v>
      </c>
      <c r="E477" s="1">
        <v>16</v>
      </c>
      <c r="F477" s="1">
        <v>187</v>
      </c>
      <c r="G477" s="3">
        <v>-1</v>
      </c>
      <c r="H477" s="1"/>
      <c r="I477" s="1"/>
      <c r="J477" s="1"/>
    </row>
    <row r="478" spans="1:10" x14ac:dyDescent="0.25">
      <c r="A478" s="6">
        <v>472</v>
      </c>
      <c r="B478" s="1" t="s">
        <v>2</v>
      </c>
      <c r="C478" s="1"/>
      <c r="D478" s="1">
        <v>236</v>
      </c>
      <c r="E478" s="1">
        <v>24</v>
      </c>
      <c r="F478" s="1">
        <v>214</v>
      </c>
      <c r="G478" s="3">
        <v>2</v>
      </c>
      <c r="H478" s="1"/>
      <c r="I478" s="1"/>
      <c r="J478" s="1"/>
    </row>
    <row r="479" spans="1:10" x14ac:dyDescent="0.25">
      <c r="A479" s="6">
        <v>473</v>
      </c>
      <c r="B479" s="1" t="s">
        <v>2</v>
      </c>
      <c r="C479" s="1"/>
      <c r="D479" s="1">
        <v>237</v>
      </c>
      <c r="E479" s="1">
        <v>19</v>
      </c>
      <c r="F479" s="1">
        <v>188</v>
      </c>
      <c r="G479" s="3">
        <v>0</v>
      </c>
      <c r="H479" s="1"/>
      <c r="I479" s="1"/>
      <c r="J479" s="1"/>
    </row>
    <row r="480" spans="1:10" x14ac:dyDescent="0.25">
      <c r="A480" s="6">
        <v>474</v>
      </c>
      <c r="B480" s="1" t="s">
        <v>2</v>
      </c>
      <c r="C480" s="1"/>
      <c r="D480" s="1">
        <v>237</v>
      </c>
      <c r="E480" s="1">
        <v>15</v>
      </c>
      <c r="F480" s="1">
        <v>196</v>
      </c>
      <c r="G480" s="3">
        <v>2</v>
      </c>
      <c r="H480" s="1"/>
      <c r="I480" s="1"/>
      <c r="J480" s="1"/>
    </row>
    <row r="481" spans="1:10" x14ac:dyDescent="0.25">
      <c r="A481" s="6">
        <v>475</v>
      </c>
      <c r="B481" s="1" t="s">
        <v>2</v>
      </c>
      <c r="C481" s="1"/>
      <c r="D481" s="1">
        <v>238</v>
      </c>
      <c r="E481" s="1">
        <v>17</v>
      </c>
      <c r="F481" s="1">
        <v>225</v>
      </c>
      <c r="G481" s="3">
        <v>0</v>
      </c>
      <c r="H481" s="1"/>
      <c r="I481" s="1"/>
      <c r="J481" s="1"/>
    </row>
    <row r="482" spans="1:10" x14ac:dyDescent="0.25">
      <c r="A482" s="6">
        <v>476</v>
      </c>
      <c r="B482" s="1" t="s">
        <v>2</v>
      </c>
      <c r="C482" s="1"/>
      <c r="D482" s="1">
        <v>238</v>
      </c>
      <c r="E482" s="1">
        <v>29</v>
      </c>
      <c r="F482" s="1">
        <v>159</v>
      </c>
      <c r="G482" s="3">
        <v>0</v>
      </c>
      <c r="H482" s="1"/>
      <c r="I482" s="1"/>
      <c r="J482" s="1"/>
    </row>
    <row r="483" spans="1:10" x14ac:dyDescent="0.25">
      <c r="A483" s="6">
        <v>477</v>
      </c>
      <c r="B483" s="1" t="s">
        <v>2</v>
      </c>
      <c r="C483" s="1"/>
      <c r="D483" s="1">
        <v>239</v>
      </c>
      <c r="E483" s="1">
        <v>17</v>
      </c>
      <c r="F483" s="1">
        <v>227</v>
      </c>
      <c r="G483" s="3">
        <v>-1</v>
      </c>
      <c r="H483" s="1"/>
      <c r="I483" s="1"/>
      <c r="J483" s="1"/>
    </row>
    <row r="484" spans="1:10" x14ac:dyDescent="0.25">
      <c r="A484" s="6">
        <v>478</v>
      </c>
      <c r="B484" s="1" t="s">
        <v>2</v>
      </c>
      <c r="C484" s="1"/>
      <c r="D484" s="1">
        <v>239</v>
      </c>
      <c r="E484" s="1">
        <v>15</v>
      </c>
      <c r="F484" s="1">
        <v>205</v>
      </c>
      <c r="G484" s="3">
        <v>0</v>
      </c>
      <c r="H484" s="1"/>
      <c r="I484" s="1"/>
      <c r="J484" s="1"/>
    </row>
    <row r="485" spans="1:10" x14ac:dyDescent="0.25">
      <c r="A485" s="6">
        <v>479</v>
      </c>
      <c r="B485" s="1" t="s">
        <v>2</v>
      </c>
      <c r="C485" s="1"/>
      <c r="D485" s="1">
        <v>240</v>
      </c>
      <c r="E485" s="1">
        <v>17</v>
      </c>
      <c r="F485" s="1">
        <v>179</v>
      </c>
      <c r="G485" s="3">
        <v>-1</v>
      </c>
      <c r="H485" s="1"/>
      <c r="I485" s="1"/>
      <c r="J485" s="1"/>
    </row>
    <row r="486" spans="1:10" x14ac:dyDescent="0.25">
      <c r="A486" s="6">
        <v>480</v>
      </c>
      <c r="B486" s="1" t="s">
        <v>2</v>
      </c>
      <c r="C486" s="1"/>
      <c r="D486" s="1">
        <v>240</v>
      </c>
      <c r="E486" s="1">
        <v>17</v>
      </c>
      <c r="F486" s="1">
        <v>222</v>
      </c>
      <c r="G486" s="3">
        <v>2</v>
      </c>
      <c r="H486" s="1"/>
      <c r="I486" s="1"/>
      <c r="J486" s="1"/>
    </row>
    <row r="487" spans="1:10" x14ac:dyDescent="0.25">
      <c r="A487" s="6">
        <v>481</v>
      </c>
      <c r="B487" s="1" t="s">
        <v>2</v>
      </c>
      <c r="C487" s="1"/>
      <c r="D487" s="1">
        <v>241</v>
      </c>
      <c r="E487" s="1">
        <v>22</v>
      </c>
      <c r="F487" s="1">
        <v>206</v>
      </c>
      <c r="G487" s="3">
        <v>-2</v>
      </c>
      <c r="H487" s="1"/>
      <c r="I487" s="1"/>
      <c r="J487" s="1"/>
    </row>
    <row r="488" spans="1:10" x14ac:dyDescent="0.25">
      <c r="A488" s="6">
        <v>482</v>
      </c>
      <c r="B488" s="1" t="s">
        <v>2</v>
      </c>
      <c r="C488" s="1"/>
      <c r="D488" s="1">
        <v>241</v>
      </c>
      <c r="E488" s="1">
        <v>27</v>
      </c>
      <c r="F488" s="1">
        <v>229</v>
      </c>
      <c r="G488" s="3">
        <v>1</v>
      </c>
      <c r="H488" s="1"/>
      <c r="I488" s="1"/>
      <c r="J488" s="1"/>
    </row>
    <row r="489" spans="1:10" x14ac:dyDescent="0.25">
      <c r="A489" s="6">
        <v>483</v>
      </c>
      <c r="B489" s="1" t="s">
        <v>2</v>
      </c>
      <c r="C489" s="1"/>
      <c r="D489" s="1">
        <v>242</v>
      </c>
      <c r="E489" s="1">
        <v>22</v>
      </c>
      <c r="F489" s="1">
        <v>157</v>
      </c>
      <c r="G489" s="3">
        <v>-1</v>
      </c>
      <c r="H489" s="1"/>
      <c r="I489" s="1"/>
      <c r="J489" s="1"/>
    </row>
    <row r="490" spans="1:10" x14ac:dyDescent="0.25">
      <c r="A490" s="6">
        <v>484</v>
      </c>
      <c r="B490" s="1" t="s">
        <v>2</v>
      </c>
      <c r="C490" s="1"/>
      <c r="D490" s="1">
        <v>242</v>
      </c>
      <c r="E490" s="1">
        <v>19</v>
      </c>
      <c r="F490" s="1">
        <v>221</v>
      </c>
      <c r="G490" s="3">
        <v>1</v>
      </c>
      <c r="H490" s="1"/>
      <c r="I490" s="1"/>
      <c r="J490" s="1"/>
    </row>
    <row r="491" spans="1:10" x14ac:dyDescent="0.25">
      <c r="A491" s="6">
        <v>485</v>
      </c>
      <c r="B491" s="1" t="s">
        <v>2</v>
      </c>
      <c r="C491" s="1"/>
      <c r="D491" s="1">
        <v>243</v>
      </c>
      <c r="E491" s="1">
        <v>22</v>
      </c>
      <c r="F491" s="1">
        <v>240</v>
      </c>
      <c r="G491" s="3">
        <v>0</v>
      </c>
      <c r="H491" s="1"/>
      <c r="I491" s="1"/>
      <c r="J491" s="1"/>
    </row>
    <row r="492" spans="1:10" x14ac:dyDescent="0.25">
      <c r="A492" s="6">
        <v>486</v>
      </c>
      <c r="B492" s="1" t="s">
        <v>2</v>
      </c>
      <c r="C492" s="1"/>
      <c r="D492" s="1">
        <v>243</v>
      </c>
      <c r="E492" s="1">
        <v>24</v>
      </c>
      <c r="F492" s="1">
        <v>164</v>
      </c>
      <c r="G492" s="3">
        <v>2</v>
      </c>
      <c r="H492" s="1"/>
      <c r="I492" s="1"/>
      <c r="J492" s="1"/>
    </row>
    <row r="493" spans="1:10" x14ac:dyDescent="0.25">
      <c r="A493" s="6">
        <v>487</v>
      </c>
      <c r="B493" s="1" t="s">
        <v>2</v>
      </c>
      <c r="C493" s="1"/>
      <c r="D493" s="1">
        <v>244</v>
      </c>
      <c r="E493" s="1">
        <v>23</v>
      </c>
      <c r="F493" s="1">
        <v>222</v>
      </c>
      <c r="G493" s="3">
        <v>-1</v>
      </c>
      <c r="H493" s="1"/>
      <c r="I493" s="1"/>
      <c r="J493" s="1"/>
    </row>
    <row r="494" spans="1:10" x14ac:dyDescent="0.25">
      <c r="A494" s="6">
        <v>488</v>
      </c>
      <c r="B494" s="1" t="s">
        <v>2</v>
      </c>
      <c r="C494" s="1"/>
      <c r="D494" s="1">
        <v>244</v>
      </c>
      <c r="E494" s="1">
        <v>28</v>
      </c>
      <c r="F494" s="1">
        <v>223</v>
      </c>
      <c r="G494" s="3">
        <v>1</v>
      </c>
      <c r="H494" s="1"/>
      <c r="I494" s="1"/>
      <c r="J494" s="1"/>
    </row>
    <row r="495" spans="1:10" x14ac:dyDescent="0.25">
      <c r="A495" s="6">
        <v>489</v>
      </c>
      <c r="B495" s="1" t="s">
        <v>2</v>
      </c>
      <c r="C495" s="1"/>
      <c r="D495" s="1">
        <v>245</v>
      </c>
      <c r="E495" s="1">
        <v>15</v>
      </c>
      <c r="F495" s="1">
        <v>204</v>
      </c>
      <c r="G495" s="3">
        <v>-1</v>
      </c>
      <c r="H495" s="1"/>
      <c r="I495" s="1"/>
      <c r="J495" s="1"/>
    </row>
    <row r="496" spans="1:10" x14ac:dyDescent="0.25">
      <c r="A496" s="6">
        <v>490</v>
      </c>
      <c r="B496" s="1" t="s">
        <v>2</v>
      </c>
      <c r="C496" s="1"/>
      <c r="D496" s="1">
        <v>245</v>
      </c>
      <c r="E496" s="1">
        <v>27</v>
      </c>
      <c r="F496" s="1">
        <v>206</v>
      </c>
      <c r="G496" s="3">
        <v>1</v>
      </c>
      <c r="H496" s="1"/>
      <c r="I496" s="1"/>
      <c r="J496" s="1"/>
    </row>
    <row r="497" spans="1:10" x14ac:dyDescent="0.25">
      <c r="A497" s="6">
        <v>491</v>
      </c>
      <c r="B497" s="1" t="s">
        <v>2</v>
      </c>
      <c r="C497" s="1"/>
      <c r="D497" s="1">
        <v>246</v>
      </c>
      <c r="E497" s="1">
        <v>23</v>
      </c>
      <c r="F497" s="1">
        <v>235</v>
      </c>
      <c r="G497" s="3">
        <v>-1</v>
      </c>
      <c r="H497" s="1"/>
      <c r="I497" s="1"/>
      <c r="J497" s="1"/>
    </row>
    <row r="498" spans="1:10" x14ac:dyDescent="0.25">
      <c r="A498" s="6">
        <v>492</v>
      </c>
      <c r="B498" s="1" t="s">
        <v>2</v>
      </c>
      <c r="C498" s="1"/>
      <c r="D498" s="1">
        <v>246</v>
      </c>
      <c r="E498" s="1">
        <v>25</v>
      </c>
      <c r="F498" s="1">
        <v>174</v>
      </c>
      <c r="G498" s="3">
        <v>0</v>
      </c>
      <c r="H498" s="1"/>
      <c r="I498" s="1"/>
      <c r="J498" s="1"/>
    </row>
    <row r="499" spans="1:10" x14ac:dyDescent="0.25">
      <c r="A499" s="6">
        <v>493</v>
      </c>
      <c r="B499" s="1" t="s">
        <v>2</v>
      </c>
      <c r="C499" s="1"/>
      <c r="D499" s="1">
        <v>247</v>
      </c>
      <c r="E499" s="1">
        <v>27</v>
      </c>
      <c r="F499" s="1">
        <v>211</v>
      </c>
      <c r="G499" s="3">
        <v>0</v>
      </c>
      <c r="H499" s="1"/>
      <c r="I499" s="1"/>
      <c r="J499" s="1"/>
    </row>
    <row r="500" spans="1:10" x14ac:dyDescent="0.25">
      <c r="A500" s="6">
        <v>494</v>
      </c>
      <c r="B500" s="1" t="s">
        <v>2</v>
      </c>
      <c r="C500" s="1"/>
      <c r="D500" s="1">
        <v>247</v>
      </c>
      <c r="E500" s="1">
        <v>25</v>
      </c>
      <c r="F500" s="1">
        <v>156</v>
      </c>
      <c r="G500" s="3">
        <v>2</v>
      </c>
      <c r="H500" s="1"/>
      <c r="I500" s="1"/>
      <c r="J500" s="1"/>
    </row>
    <row r="501" spans="1:10" x14ac:dyDescent="0.25">
      <c r="A501" s="6">
        <v>495</v>
      </c>
      <c r="B501" s="1" t="s">
        <v>2</v>
      </c>
      <c r="C501" s="1"/>
      <c r="D501" s="1">
        <v>248</v>
      </c>
      <c r="E501" s="1">
        <v>15</v>
      </c>
      <c r="F501" s="1">
        <v>217</v>
      </c>
      <c r="G501" s="3">
        <v>-2</v>
      </c>
      <c r="H501" s="1"/>
      <c r="I501" s="1"/>
      <c r="J501" s="1"/>
    </row>
    <row r="502" spans="1:10" x14ac:dyDescent="0.25">
      <c r="A502" s="6">
        <v>496</v>
      </c>
      <c r="B502" s="1" t="s">
        <v>2</v>
      </c>
      <c r="C502" s="1"/>
      <c r="D502" s="1">
        <v>248</v>
      </c>
      <c r="E502" s="1">
        <v>19</v>
      </c>
      <c r="F502" s="1">
        <v>220</v>
      </c>
      <c r="G502" s="3">
        <v>2</v>
      </c>
      <c r="H502" s="1"/>
      <c r="I502" s="1"/>
      <c r="J502" s="1"/>
    </row>
    <row r="503" spans="1:10" x14ac:dyDescent="0.25">
      <c r="A503" s="6">
        <v>497</v>
      </c>
      <c r="B503" s="1" t="s">
        <v>2</v>
      </c>
      <c r="C503" s="1"/>
      <c r="D503" s="1">
        <v>249</v>
      </c>
      <c r="E503" s="1">
        <v>29</v>
      </c>
      <c r="F503" s="1">
        <v>202</v>
      </c>
      <c r="G503" s="3">
        <v>0</v>
      </c>
      <c r="H503" s="1"/>
      <c r="I503" s="1"/>
      <c r="J503" s="1"/>
    </row>
    <row r="504" spans="1:10" x14ac:dyDescent="0.25">
      <c r="A504" s="6">
        <v>498</v>
      </c>
      <c r="B504" s="1" t="s">
        <v>2</v>
      </c>
      <c r="C504" s="1"/>
      <c r="D504" s="1">
        <v>249</v>
      </c>
      <c r="E504" s="1">
        <v>25</v>
      </c>
      <c r="F504" s="1">
        <v>206</v>
      </c>
      <c r="G504" s="3">
        <v>2</v>
      </c>
      <c r="H504" s="1"/>
      <c r="I504" s="1"/>
      <c r="J504" s="1"/>
    </row>
    <row r="505" spans="1:10" x14ac:dyDescent="0.25">
      <c r="A505" s="6">
        <v>499</v>
      </c>
      <c r="B505" s="1" t="s">
        <v>2</v>
      </c>
      <c r="C505" s="1"/>
      <c r="D505" s="1">
        <v>250</v>
      </c>
      <c r="E505" s="1">
        <v>15</v>
      </c>
      <c r="F505" s="1">
        <v>210</v>
      </c>
      <c r="G505" s="3">
        <v>-1</v>
      </c>
      <c r="H505" s="1"/>
      <c r="I505" s="1"/>
      <c r="J505" s="1"/>
    </row>
    <row r="506" spans="1:10" x14ac:dyDescent="0.25">
      <c r="A506" s="6">
        <v>500</v>
      </c>
      <c r="B506" s="1" t="s">
        <v>2</v>
      </c>
      <c r="C506" s="1"/>
      <c r="D506" s="1">
        <v>250</v>
      </c>
      <c r="E506" s="1">
        <v>22</v>
      </c>
      <c r="F506" s="1">
        <v>208</v>
      </c>
      <c r="G506" s="3">
        <v>0</v>
      </c>
      <c r="H506" s="1"/>
      <c r="I506" s="1"/>
      <c r="J506" s="1"/>
    </row>
    <row r="507" spans="1:10" x14ac:dyDescent="0.25">
      <c r="A507" s="6">
        <v>501</v>
      </c>
      <c r="B507" s="1" t="s">
        <v>2</v>
      </c>
      <c r="C507" s="1"/>
      <c r="D507" s="1">
        <v>251</v>
      </c>
      <c r="E507" s="1">
        <v>30</v>
      </c>
      <c r="F507" s="1">
        <v>231</v>
      </c>
      <c r="G507" s="3">
        <v>-2</v>
      </c>
      <c r="H507" s="1"/>
      <c r="I507" s="1"/>
      <c r="J507" s="1"/>
    </row>
    <row r="508" spans="1:10" x14ac:dyDescent="0.25">
      <c r="A508" s="6">
        <v>502</v>
      </c>
      <c r="B508" s="1" t="s">
        <v>2</v>
      </c>
      <c r="C508" s="1"/>
      <c r="D508" s="1">
        <v>251</v>
      </c>
      <c r="E508" s="1">
        <v>19</v>
      </c>
      <c r="F508" s="1">
        <v>177</v>
      </c>
      <c r="G508" s="3">
        <v>1</v>
      </c>
      <c r="H508" s="1"/>
      <c r="I508" s="1"/>
      <c r="J508" s="1"/>
    </row>
    <row r="509" spans="1:10" x14ac:dyDescent="0.25">
      <c r="A509" s="6">
        <v>503</v>
      </c>
      <c r="B509" s="1" t="s">
        <v>2</v>
      </c>
      <c r="C509" s="1"/>
      <c r="D509" s="1">
        <v>252</v>
      </c>
      <c r="E509" s="1">
        <v>27</v>
      </c>
      <c r="F509" s="1">
        <v>184</v>
      </c>
      <c r="G509" s="3">
        <v>0</v>
      </c>
      <c r="H509" s="1"/>
      <c r="I509" s="1"/>
      <c r="J509" s="1"/>
    </row>
    <row r="510" spans="1:10" x14ac:dyDescent="0.25">
      <c r="A510" s="6">
        <v>504</v>
      </c>
      <c r="B510" s="1" t="s">
        <v>2</v>
      </c>
      <c r="C510" s="1"/>
      <c r="D510" s="1">
        <v>252</v>
      </c>
      <c r="E510" s="1">
        <v>19</v>
      </c>
      <c r="F510" s="1">
        <v>234</v>
      </c>
      <c r="G510" s="3">
        <v>1</v>
      </c>
      <c r="H510" s="1"/>
      <c r="I510" s="1"/>
      <c r="J510" s="1"/>
    </row>
    <row r="511" spans="1:10" x14ac:dyDescent="0.25">
      <c r="A511" s="6">
        <v>505</v>
      </c>
      <c r="B511" s="1" t="s">
        <v>2</v>
      </c>
      <c r="C511" s="1"/>
      <c r="D511" s="1">
        <v>253</v>
      </c>
      <c r="E511" s="1">
        <v>23</v>
      </c>
      <c r="F511" s="1">
        <v>238</v>
      </c>
      <c r="G511" s="3">
        <v>-2</v>
      </c>
      <c r="H511" s="1"/>
      <c r="I511" s="1"/>
      <c r="J511" s="1"/>
    </row>
    <row r="512" spans="1:10" x14ac:dyDescent="0.25">
      <c r="A512" s="6">
        <v>506</v>
      </c>
      <c r="B512" s="1" t="s">
        <v>2</v>
      </c>
      <c r="C512" s="1"/>
      <c r="D512" s="1">
        <v>253</v>
      </c>
      <c r="E512" s="1">
        <v>17</v>
      </c>
      <c r="F512" s="1">
        <v>207</v>
      </c>
      <c r="G512" s="3">
        <v>1</v>
      </c>
      <c r="H512" s="1"/>
      <c r="I512" s="1"/>
      <c r="J512" s="1"/>
    </row>
    <row r="513" spans="1:10" x14ac:dyDescent="0.25">
      <c r="A513" s="6">
        <v>507</v>
      </c>
      <c r="B513" s="1" t="s">
        <v>2</v>
      </c>
      <c r="C513" s="1"/>
      <c r="D513" s="1">
        <v>254</v>
      </c>
      <c r="E513" s="1">
        <v>29</v>
      </c>
      <c r="F513" s="1">
        <v>166</v>
      </c>
      <c r="G513" s="3">
        <v>-2</v>
      </c>
      <c r="H513" s="1"/>
      <c r="I513" s="1"/>
      <c r="J513" s="1"/>
    </row>
    <row r="514" spans="1:10" x14ac:dyDescent="0.25">
      <c r="A514" s="6">
        <v>508</v>
      </c>
      <c r="B514" s="1" t="s">
        <v>2</v>
      </c>
      <c r="C514" s="1"/>
      <c r="D514" s="1">
        <v>254</v>
      </c>
      <c r="E514" s="1">
        <v>20</v>
      </c>
      <c r="F514" s="1">
        <v>232</v>
      </c>
      <c r="G514" s="3">
        <v>0</v>
      </c>
      <c r="H514" s="1"/>
      <c r="I514" s="1"/>
      <c r="J514" s="1"/>
    </row>
    <row r="515" spans="1:10" x14ac:dyDescent="0.25">
      <c r="A515" s="6">
        <v>509</v>
      </c>
      <c r="B515" s="1" t="s">
        <v>2</v>
      </c>
      <c r="C515" s="1"/>
      <c r="D515" s="1">
        <v>255</v>
      </c>
      <c r="E515" s="1">
        <v>21</v>
      </c>
      <c r="F515" s="1">
        <v>213</v>
      </c>
      <c r="G515" s="3">
        <v>-1</v>
      </c>
      <c r="H515" s="1"/>
      <c r="I515" s="1"/>
      <c r="J515" s="1"/>
    </row>
    <row r="516" spans="1:10" x14ac:dyDescent="0.25">
      <c r="A516" s="6">
        <v>510</v>
      </c>
      <c r="B516" s="1" t="s">
        <v>2</v>
      </c>
      <c r="C516" s="1"/>
      <c r="D516" s="1">
        <v>255</v>
      </c>
      <c r="E516" s="1">
        <v>17</v>
      </c>
      <c r="F516" s="1">
        <v>167</v>
      </c>
      <c r="G516" s="3">
        <v>1</v>
      </c>
      <c r="H516" s="1"/>
      <c r="I516" s="1"/>
      <c r="J516" s="1"/>
    </row>
    <row r="517" spans="1:10" x14ac:dyDescent="0.25">
      <c r="A517" s="6">
        <v>511</v>
      </c>
      <c r="B517" s="1" t="s">
        <v>2</v>
      </c>
      <c r="C517" s="1"/>
      <c r="D517" s="1">
        <v>256</v>
      </c>
      <c r="E517" s="1">
        <v>24</v>
      </c>
      <c r="F517" s="1">
        <v>174</v>
      </c>
      <c r="G517" s="3">
        <v>-1</v>
      </c>
      <c r="H517" s="1"/>
      <c r="I517" s="1"/>
      <c r="J517" s="1"/>
    </row>
    <row r="518" spans="1:10" x14ac:dyDescent="0.25">
      <c r="A518" s="6">
        <v>512</v>
      </c>
      <c r="B518" s="1" t="s">
        <v>2</v>
      </c>
      <c r="C518" s="1"/>
      <c r="D518" s="1">
        <v>256</v>
      </c>
      <c r="E518" s="1">
        <v>19</v>
      </c>
      <c r="F518" s="1">
        <v>193</v>
      </c>
      <c r="G518" s="3">
        <v>2</v>
      </c>
      <c r="H518" s="1"/>
      <c r="I518" s="1"/>
      <c r="J518" s="1"/>
    </row>
    <row r="519" spans="1:10" x14ac:dyDescent="0.25">
      <c r="A519" s="6">
        <v>513</v>
      </c>
      <c r="B519" s="1" t="s">
        <v>2</v>
      </c>
      <c r="C519" s="1"/>
      <c r="D519" s="1">
        <v>257</v>
      </c>
      <c r="E519" s="1">
        <v>18</v>
      </c>
      <c r="F519" s="1">
        <v>188</v>
      </c>
      <c r="G519" s="3">
        <v>0</v>
      </c>
      <c r="H519" s="1"/>
      <c r="I519" s="1"/>
      <c r="J519" s="1"/>
    </row>
    <row r="520" spans="1:10" x14ac:dyDescent="0.25">
      <c r="A520" s="6">
        <v>514</v>
      </c>
      <c r="B520" s="1" t="s">
        <v>2</v>
      </c>
      <c r="C520" s="1"/>
      <c r="D520" s="1">
        <v>257</v>
      </c>
      <c r="E520" s="1">
        <v>21</v>
      </c>
      <c r="F520" s="1">
        <v>162</v>
      </c>
      <c r="G520" s="3">
        <v>0</v>
      </c>
      <c r="H520" s="1"/>
      <c r="I520" s="1"/>
      <c r="J520" s="1"/>
    </row>
    <row r="521" spans="1:10" x14ac:dyDescent="0.25">
      <c r="A521" s="6">
        <v>515</v>
      </c>
      <c r="B521" s="1" t="s">
        <v>2</v>
      </c>
      <c r="C521" s="1"/>
      <c r="D521" s="1">
        <v>258</v>
      </c>
      <c r="E521" s="1">
        <v>28</v>
      </c>
      <c r="F521" s="1">
        <v>238</v>
      </c>
      <c r="G521" s="3">
        <v>0</v>
      </c>
      <c r="H521" s="1"/>
      <c r="I521" s="1"/>
      <c r="J521" s="1"/>
    </row>
    <row r="522" spans="1:10" x14ac:dyDescent="0.25">
      <c r="A522" s="6">
        <v>516</v>
      </c>
      <c r="B522" s="1" t="s">
        <v>2</v>
      </c>
      <c r="C522" s="1"/>
      <c r="D522" s="1">
        <v>258</v>
      </c>
      <c r="E522" s="1">
        <v>29</v>
      </c>
      <c r="F522" s="1">
        <v>214</v>
      </c>
      <c r="G522" s="3">
        <v>1</v>
      </c>
      <c r="H522" s="1"/>
      <c r="I522" s="1"/>
      <c r="J522" s="1"/>
    </row>
    <row r="523" spans="1:10" x14ac:dyDescent="0.25">
      <c r="A523" s="6">
        <v>517</v>
      </c>
      <c r="B523" s="1" t="s">
        <v>2</v>
      </c>
      <c r="C523" s="1"/>
      <c r="D523" s="1">
        <v>259</v>
      </c>
      <c r="E523" s="1">
        <v>25</v>
      </c>
      <c r="F523" s="1">
        <v>193</v>
      </c>
      <c r="G523" s="3">
        <v>-2</v>
      </c>
      <c r="H523" s="1"/>
      <c r="I523" s="1"/>
      <c r="J523" s="1"/>
    </row>
    <row r="524" spans="1:10" x14ac:dyDescent="0.25">
      <c r="A524" s="6">
        <v>518</v>
      </c>
      <c r="B524" s="1" t="s">
        <v>2</v>
      </c>
      <c r="C524" s="1"/>
      <c r="D524" s="1">
        <v>259</v>
      </c>
      <c r="E524" s="1">
        <v>21</v>
      </c>
      <c r="F524" s="1">
        <v>163</v>
      </c>
      <c r="G524" s="3">
        <v>0</v>
      </c>
      <c r="H524" s="1"/>
      <c r="I524" s="1"/>
      <c r="J524" s="1"/>
    </row>
    <row r="525" spans="1:10" x14ac:dyDescent="0.25">
      <c r="A525" s="6">
        <v>519</v>
      </c>
      <c r="B525" s="1" t="s">
        <v>2</v>
      </c>
      <c r="C525" s="1"/>
      <c r="D525" s="1">
        <v>260</v>
      </c>
      <c r="E525" s="1">
        <v>25</v>
      </c>
      <c r="F525" s="1">
        <v>183</v>
      </c>
      <c r="G525" s="3">
        <v>-1</v>
      </c>
      <c r="H525" s="1"/>
      <c r="I525" s="1"/>
      <c r="J525" s="1"/>
    </row>
    <row r="526" spans="1:10" x14ac:dyDescent="0.25">
      <c r="A526" s="6">
        <v>520</v>
      </c>
      <c r="B526" s="1" t="s">
        <v>2</v>
      </c>
      <c r="C526" s="1"/>
      <c r="D526" s="1">
        <v>260</v>
      </c>
      <c r="E526" s="1">
        <v>16</v>
      </c>
      <c r="F526" s="1">
        <v>206</v>
      </c>
      <c r="G526" s="3">
        <v>2</v>
      </c>
      <c r="H526" s="1"/>
      <c r="I526" s="1"/>
      <c r="J526" s="1"/>
    </row>
    <row r="527" spans="1:10" x14ac:dyDescent="0.25">
      <c r="A527" s="6">
        <v>521</v>
      </c>
      <c r="B527" s="1" t="s">
        <v>2</v>
      </c>
      <c r="C527" s="1"/>
      <c r="D527" s="1">
        <v>261</v>
      </c>
      <c r="E527" s="1">
        <v>18</v>
      </c>
      <c r="F527" s="1">
        <v>223</v>
      </c>
      <c r="G527" s="3">
        <v>-2</v>
      </c>
      <c r="H527" s="1"/>
      <c r="I527" s="1"/>
      <c r="J527" s="1"/>
    </row>
    <row r="528" spans="1:10" x14ac:dyDescent="0.25">
      <c r="A528" s="6">
        <v>522</v>
      </c>
      <c r="B528" s="1" t="s">
        <v>2</v>
      </c>
      <c r="C528" s="1"/>
      <c r="D528" s="1">
        <v>261</v>
      </c>
      <c r="E528" s="1">
        <v>23</v>
      </c>
      <c r="F528" s="1">
        <v>176</v>
      </c>
      <c r="G528" s="3">
        <v>1</v>
      </c>
      <c r="H528" s="1"/>
      <c r="I528" s="1"/>
      <c r="J528" s="1"/>
    </row>
    <row r="529" spans="1:10" x14ac:dyDescent="0.25">
      <c r="A529" s="6">
        <v>523</v>
      </c>
      <c r="B529" s="1" t="s">
        <v>2</v>
      </c>
      <c r="C529" s="1"/>
      <c r="D529" s="1">
        <v>262</v>
      </c>
      <c r="E529" s="1">
        <v>27</v>
      </c>
      <c r="F529" s="1">
        <v>157</v>
      </c>
      <c r="G529" s="3">
        <v>0</v>
      </c>
      <c r="H529" s="1"/>
      <c r="I529" s="1"/>
      <c r="J529" s="1"/>
    </row>
    <row r="530" spans="1:10" x14ac:dyDescent="0.25">
      <c r="A530" s="6">
        <v>524</v>
      </c>
      <c r="B530" s="1" t="s">
        <v>2</v>
      </c>
      <c r="C530" s="1"/>
      <c r="D530" s="1">
        <v>262</v>
      </c>
      <c r="E530" s="1">
        <v>28</v>
      </c>
      <c r="F530" s="1">
        <v>207</v>
      </c>
      <c r="G530" s="3">
        <v>0</v>
      </c>
      <c r="H530" s="1"/>
      <c r="I530" s="1"/>
      <c r="J530" s="1"/>
    </row>
    <row r="531" spans="1:10" x14ac:dyDescent="0.25">
      <c r="A531" s="6">
        <v>525</v>
      </c>
      <c r="B531" s="1" t="s">
        <v>2</v>
      </c>
      <c r="C531" s="1"/>
      <c r="D531" s="1">
        <v>263</v>
      </c>
      <c r="E531" s="1">
        <v>29</v>
      </c>
      <c r="F531" s="1">
        <v>182</v>
      </c>
      <c r="G531" s="3">
        <v>-2</v>
      </c>
      <c r="H531" s="1"/>
      <c r="I531" s="1"/>
      <c r="J531" s="1"/>
    </row>
    <row r="532" spans="1:10" x14ac:dyDescent="0.25">
      <c r="A532" s="6">
        <v>526</v>
      </c>
      <c r="B532" s="1" t="s">
        <v>2</v>
      </c>
      <c r="C532" s="1"/>
      <c r="D532" s="1">
        <v>263</v>
      </c>
      <c r="E532" s="1">
        <v>25</v>
      </c>
      <c r="F532" s="1">
        <v>205</v>
      </c>
      <c r="G532" s="3">
        <v>2</v>
      </c>
      <c r="H532" s="1"/>
      <c r="I532" s="1"/>
      <c r="J532" s="1"/>
    </row>
    <row r="533" spans="1:10" x14ac:dyDescent="0.25">
      <c r="A533" s="6">
        <v>527</v>
      </c>
      <c r="B533" s="1" t="s">
        <v>2</v>
      </c>
      <c r="C533" s="1"/>
      <c r="D533" s="1">
        <v>264</v>
      </c>
      <c r="E533" s="1">
        <v>24</v>
      </c>
      <c r="F533" s="1">
        <v>173</v>
      </c>
      <c r="G533" s="3">
        <v>-2</v>
      </c>
      <c r="H533" s="1"/>
      <c r="I533" s="1"/>
      <c r="J533" s="1"/>
    </row>
    <row r="534" spans="1:10" x14ac:dyDescent="0.25">
      <c r="A534" s="6">
        <v>528</v>
      </c>
      <c r="B534" s="1" t="s">
        <v>2</v>
      </c>
      <c r="C534" s="1"/>
      <c r="D534" s="1">
        <v>264</v>
      </c>
      <c r="E534" s="1">
        <v>24</v>
      </c>
      <c r="F534" s="1">
        <v>200</v>
      </c>
      <c r="G534" s="3">
        <v>1</v>
      </c>
      <c r="H534" s="1"/>
      <c r="I534" s="1"/>
      <c r="J534" s="1"/>
    </row>
    <row r="535" spans="1:10" x14ac:dyDescent="0.25">
      <c r="A535" s="6">
        <v>529</v>
      </c>
      <c r="B535" s="1" t="s">
        <v>2</v>
      </c>
      <c r="C535" s="1"/>
      <c r="D535" s="1">
        <v>265</v>
      </c>
      <c r="E535" s="1">
        <v>28</v>
      </c>
      <c r="F535" s="1">
        <v>181</v>
      </c>
      <c r="G535" s="3">
        <v>-1</v>
      </c>
      <c r="H535" s="1"/>
      <c r="I535" s="1"/>
      <c r="J535" s="1"/>
    </row>
    <row r="536" spans="1:10" x14ac:dyDescent="0.25">
      <c r="A536" s="6">
        <v>530</v>
      </c>
      <c r="B536" s="1" t="s">
        <v>2</v>
      </c>
      <c r="C536" s="1"/>
      <c r="D536" s="1">
        <v>265</v>
      </c>
      <c r="E536" s="1">
        <v>15</v>
      </c>
      <c r="F536" s="1">
        <v>197</v>
      </c>
      <c r="G536" s="3">
        <v>0</v>
      </c>
      <c r="H536" s="1"/>
      <c r="I536" s="1"/>
      <c r="J536" s="1"/>
    </row>
    <row r="537" spans="1:10" x14ac:dyDescent="0.25">
      <c r="A537" s="6">
        <v>531</v>
      </c>
      <c r="B537" s="1" t="s">
        <v>2</v>
      </c>
      <c r="C537" s="1"/>
      <c r="D537" s="1">
        <v>266</v>
      </c>
      <c r="E537" s="1">
        <v>29</v>
      </c>
      <c r="F537" s="1">
        <v>190</v>
      </c>
      <c r="G537" s="3">
        <v>0</v>
      </c>
      <c r="H537" s="1"/>
      <c r="I537" s="1"/>
      <c r="J537" s="1"/>
    </row>
    <row r="538" spans="1:10" x14ac:dyDescent="0.25">
      <c r="A538" s="6">
        <v>532</v>
      </c>
      <c r="B538" s="1" t="s">
        <v>2</v>
      </c>
      <c r="C538" s="1"/>
      <c r="D538" s="1">
        <v>266</v>
      </c>
      <c r="E538" s="1">
        <v>30</v>
      </c>
      <c r="F538" s="1">
        <v>186</v>
      </c>
      <c r="G538" s="3">
        <v>2</v>
      </c>
      <c r="H538" s="1"/>
      <c r="I538" s="1"/>
      <c r="J538" s="1"/>
    </row>
    <row r="539" spans="1:10" x14ac:dyDescent="0.25">
      <c r="A539" s="6">
        <v>533</v>
      </c>
      <c r="B539" s="1" t="s">
        <v>2</v>
      </c>
      <c r="C539" s="1"/>
      <c r="D539" s="1">
        <v>267</v>
      </c>
      <c r="E539" s="1">
        <v>27</v>
      </c>
      <c r="F539" s="1">
        <v>180</v>
      </c>
      <c r="G539" s="3">
        <v>0</v>
      </c>
      <c r="H539" s="1"/>
      <c r="I539" s="1"/>
      <c r="J539" s="1"/>
    </row>
    <row r="540" spans="1:10" x14ac:dyDescent="0.25">
      <c r="A540" s="6">
        <v>534</v>
      </c>
      <c r="B540" s="1" t="s">
        <v>2</v>
      </c>
      <c r="C540" s="1"/>
      <c r="D540" s="1">
        <v>267</v>
      </c>
      <c r="E540" s="1">
        <v>25</v>
      </c>
      <c r="F540" s="1">
        <v>209</v>
      </c>
      <c r="G540" s="3">
        <v>2</v>
      </c>
      <c r="H540" s="1"/>
      <c r="I540" s="1"/>
      <c r="J540" s="1"/>
    </row>
    <row r="541" spans="1:10" x14ac:dyDescent="0.25">
      <c r="A541" s="6">
        <v>535</v>
      </c>
      <c r="B541" s="1" t="s">
        <v>2</v>
      </c>
      <c r="C541" s="1"/>
      <c r="D541" s="1">
        <v>268</v>
      </c>
      <c r="E541" s="1">
        <v>28</v>
      </c>
      <c r="F541" s="1">
        <v>160</v>
      </c>
      <c r="G541" s="3">
        <v>-1</v>
      </c>
      <c r="H541" s="1"/>
      <c r="I541" s="1"/>
      <c r="J541" s="1"/>
    </row>
    <row r="542" spans="1:10" x14ac:dyDescent="0.25">
      <c r="A542" s="6">
        <v>536</v>
      </c>
      <c r="B542" s="1" t="s">
        <v>2</v>
      </c>
      <c r="C542" s="1"/>
      <c r="D542" s="1">
        <v>268</v>
      </c>
      <c r="E542" s="1">
        <v>27</v>
      </c>
      <c r="F542" s="1">
        <v>199</v>
      </c>
      <c r="G542" s="3">
        <v>2</v>
      </c>
      <c r="H542" s="1"/>
      <c r="I542" s="1"/>
      <c r="J542" s="1"/>
    </row>
    <row r="543" spans="1:10" x14ac:dyDescent="0.25">
      <c r="A543" s="6">
        <v>537</v>
      </c>
      <c r="B543" s="1" t="s">
        <v>2</v>
      </c>
      <c r="C543" s="1"/>
      <c r="D543" s="1">
        <v>269</v>
      </c>
      <c r="E543" s="1">
        <v>29</v>
      </c>
      <c r="F543" s="1">
        <v>225</v>
      </c>
      <c r="G543" s="3">
        <v>-2</v>
      </c>
      <c r="H543" s="1"/>
      <c r="I543" s="1"/>
      <c r="J543" s="1"/>
    </row>
    <row r="544" spans="1:10" x14ac:dyDescent="0.25">
      <c r="A544" s="6">
        <v>538</v>
      </c>
      <c r="B544" s="1" t="s">
        <v>2</v>
      </c>
      <c r="C544" s="1"/>
      <c r="D544" s="1">
        <v>269</v>
      </c>
      <c r="E544" s="1">
        <v>26</v>
      </c>
      <c r="F544" s="1">
        <v>195</v>
      </c>
      <c r="G544" s="3">
        <v>1</v>
      </c>
      <c r="H544" s="1"/>
      <c r="I544" s="1"/>
      <c r="J544" s="1"/>
    </row>
    <row r="545" spans="1:10" x14ac:dyDescent="0.25">
      <c r="A545" s="6">
        <v>539</v>
      </c>
      <c r="B545" s="1" t="s">
        <v>2</v>
      </c>
      <c r="C545" s="1"/>
      <c r="D545" s="1">
        <v>270</v>
      </c>
      <c r="E545" s="1">
        <v>29</v>
      </c>
      <c r="F545" s="1">
        <v>214</v>
      </c>
      <c r="G545" s="3">
        <v>0</v>
      </c>
      <c r="H545" s="1"/>
      <c r="I545" s="1"/>
      <c r="J545" s="1"/>
    </row>
    <row r="546" spans="1:10" x14ac:dyDescent="0.25">
      <c r="A546" s="6">
        <v>540</v>
      </c>
      <c r="B546" s="1" t="s">
        <v>2</v>
      </c>
      <c r="C546" s="1"/>
      <c r="D546" s="1">
        <v>270</v>
      </c>
      <c r="E546" s="1">
        <v>16</v>
      </c>
      <c r="F546" s="1">
        <v>181</v>
      </c>
      <c r="G546" s="3">
        <v>1</v>
      </c>
      <c r="H546" s="1"/>
      <c r="I546" s="1"/>
      <c r="J546" s="1"/>
    </row>
    <row r="547" spans="1:10" x14ac:dyDescent="0.25">
      <c r="A547" s="6">
        <v>541</v>
      </c>
      <c r="B547" s="1" t="s">
        <v>8</v>
      </c>
      <c r="C547" s="1"/>
      <c r="D547" s="1">
        <v>271</v>
      </c>
      <c r="E547" s="1">
        <v>22</v>
      </c>
      <c r="F547" s="1">
        <v>238</v>
      </c>
      <c r="G547" s="3">
        <v>-1</v>
      </c>
      <c r="H547" s="1"/>
      <c r="I547" s="1"/>
      <c r="J547" s="1"/>
    </row>
    <row r="548" spans="1:10" x14ac:dyDescent="0.25">
      <c r="A548" s="6">
        <v>542</v>
      </c>
      <c r="B548" s="1" t="s">
        <v>8</v>
      </c>
      <c r="C548" s="1"/>
      <c r="D548" s="1">
        <v>271</v>
      </c>
      <c r="E548" s="1">
        <v>17</v>
      </c>
      <c r="F548" s="1">
        <v>155</v>
      </c>
      <c r="G548" s="3">
        <v>1</v>
      </c>
      <c r="H548" s="1"/>
      <c r="I548" s="1"/>
      <c r="J548" s="1"/>
    </row>
    <row r="549" spans="1:10" x14ac:dyDescent="0.25">
      <c r="A549" s="6">
        <v>543</v>
      </c>
      <c r="B549" s="1" t="s">
        <v>8</v>
      </c>
      <c r="C549" s="1"/>
      <c r="D549" s="1">
        <v>272</v>
      </c>
      <c r="E549" s="1">
        <v>16</v>
      </c>
      <c r="F549" s="1">
        <v>178</v>
      </c>
      <c r="G549" s="3">
        <v>0</v>
      </c>
      <c r="H549" s="1"/>
      <c r="I549" s="1"/>
      <c r="J549" s="1"/>
    </row>
    <row r="550" spans="1:10" x14ac:dyDescent="0.25">
      <c r="A550" s="6">
        <v>544</v>
      </c>
      <c r="B550" s="1" t="s">
        <v>8</v>
      </c>
      <c r="C550" s="1"/>
      <c r="D550" s="1">
        <v>272</v>
      </c>
      <c r="E550" s="1">
        <v>12</v>
      </c>
      <c r="F550" s="1">
        <v>217</v>
      </c>
      <c r="G550" s="3">
        <v>2</v>
      </c>
      <c r="H550" s="1"/>
      <c r="I550" s="1"/>
      <c r="J550" s="1"/>
    </row>
    <row r="551" spans="1:10" x14ac:dyDescent="0.25">
      <c r="A551" s="6">
        <v>545</v>
      </c>
      <c r="B551" s="1" t="s">
        <v>8</v>
      </c>
      <c r="C551" s="1"/>
      <c r="D551" s="1">
        <v>273</v>
      </c>
      <c r="E551" s="1">
        <v>11</v>
      </c>
      <c r="F551" s="1">
        <v>203</v>
      </c>
      <c r="G551" s="3">
        <v>-1</v>
      </c>
      <c r="H551" s="1"/>
      <c r="I551" s="1"/>
      <c r="J551" s="1"/>
    </row>
    <row r="552" spans="1:10" x14ac:dyDescent="0.25">
      <c r="A552" s="6">
        <v>546</v>
      </c>
      <c r="B552" s="1" t="s">
        <v>8</v>
      </c>
      <c r="C552" s="1"/>
      <c r="D552" s="1">
        <v>273</v>
      </c>
      <c r="E552" s="1">
        <v>21</v>
      </c>
      <c r="F552" s="1">
        <v>204</v>
      </c>
      <c r="G552" s="3">
        <v>2</v>
      </c>
      <c r="H552" s="1"/>
      <c r="I552" s="1"/>
      <c r="J552" s="1"/>
    </row>
    <row r="553" spans="1:10" x14ac:dyDescent="0.25">
      <c r="A553" s="6">
        <v>547</v>
      </c>
      <c r="B553" s="1" t="s">
        <v>8</v>
      </c>
      <c r="C553" s="1"/>
      <c r="D553" s="1">
        <v>274</v>
      </c>
      <c r="E553" s="1">
        <v>18</v>
      </c>
      <c r="F553" s="1">
        <v>152</v>
      </c>
      <c r="G553" s="3">
        <v>-2</v>
      </c>
      <c r="H553" s="1"/>
      <c r="I553" s="1"/>
      <c r="J553" s="1"/>
    </row>
    <row r="554" spans="1:10" x14ac:dyDescent="0.25">
      <c r="A554" s="6">
        <v>548</v>
      </c>
      <c r="B554" s="1" t="s">
        <v>8</v>
      </c>
      <c r="C554" s="1"/>
      <c r="D554" s="1">
        <v>274</v>
      </c>
      <c r="E554" s="1">
        <v>17</v>
      </c>
      <c r="F554" s="1">
        <v>199</v>
      </c>
      <c r="G554" s="3">
        <v>1</v>
      </c>
      <c r="H554" s="1"/>
      <c r="I554" s="1"/>
      <c r="J554" s="1"/>
    </row>
    <row r="555" spans="1:10" x14ac:dyDescent="0.25">
      <c r="A555" s="6">
        <v>549</v>
      </c>
      <c r="B555" s="1" t="s">
        <v>8</v>
      </c>
      <c r="C555" s="1"/>
      <c r="D555" s="1">
        <v>275</v>
      </c>
      <c r="E555" s="1">
        <v>17</v>
      </c>
      <c r="F555" s="1">
        <v>126</v>
      </c>
      <c r="G555" s="3">
        <v>-2</v>
      </c>
      <c r="H555" s="1"/>
      <c r="I555" s="1"/>
      <c r="J555" s="1"/>
    </row>
    <row r="556" spans="1:10" x14ac:dyDescent="0.25">
      <c r="A556" s="6">
        <v>550</v>
      </c>
      <c r="B556" s="1" t="s">
        <v>8</v>
      </c>
      <c r="C556" s="1"/>
      <c r="D556" s="1">
        <v>275</v>
      </c>
      <c r="E556" s="1">
        <v>27</v>
      </c>
      <c r="F556" s="1">
        <v>209</v>
      </c>
      <c r="G556" s="3">
        <v>1</v>
      </c>
      <c r="H556" s="1"/>
      <c r="I556" s="1"/>
      <c r="J556" s="1"/>
    </row>
    <row r="557" spans="1:10" x14ac:dyDescent="0.25">
      <c r="A557" s="6">
        <v>551</v>
      </c>
      <c r="B557" s="1" t="s">
        <v>8</v>
      </c>
      <c r="C557" s="1"/>
      <c r="D557" s="1">
        <v>276</v>
      </c>
      <c r="E557" s="1">
        <v>26</v>
      </c>
      <c r="F557" s="1">
        <v>176</v>
      </c>
      <c r="G557" s="3">
        <v>-2</v>
      </c>
      <c r="H557" s="1"/>
      <c r="I557" s="1"/>
      <c r="J557" s="1"/>
    </row>
    <row r="558" spans="1:10" x14ac:dyDescent="0.25">
      <c r="A558" s="6">
        <v>552</v>
      </c>
      <c r="B558" s="1" t="s">
        <v>8</v>
      </c>
      <c r="C558" s="1"/>
      <c r="D558" s="1">
        <v>276</v>
      </c>
      <c r="E558" s="1">
        <v>22</v>
      </c>
      <c r="F558" s="1">
        <v>122</v>
      </c>
      <c r="G558" s="3">
        <v>2</v>
      </c>
      <c r="H558" s="1"/>
      <c r="I558" s="1"/>
      <c r="J558" s="1"/>
    </row>
    <row r="559" spans="1:10" x14ac:dyDescent="0.25">
      <c r="A559" s="6">
        <v>553</v>
      </c>
      <c r="B559" s="1" t="s">
        <v>8</v>
      </c>
      <c r="C559" s="1"/>
      <c r="D559" s="1">
        <v>277</v>
      </c>
      <c r="E559" s="1">
        <v>25</v>
      </c>
      <c r="F559" s="1">
        <v>166</v>
      </c>
      <c r="G559" s="3">
        <v>0</v>
      </c>
      <c r="H559" s="1"/>
      <c r="I559" s="1"/>
      <c r="J559" s="1"/>
    </row>
    <row r="560" spans="1:10" x14ac:dyDescent="0.25">
      <c r="A560" s="6">
        <v>554</v>
      </c>
      <c r="B560" s="1" t="s">
        <v>8</v>
      </c>
      <c r="C560" s="1"/>
      <c r="D560" s="1">
        <v>277</v>
      </c>
      <c r="E560" s="1">
        <v>11</v>
      </c>
      <c r="F560" s="1">
        <v>230</v>
      </c>
      <c r="G560" s="3">
        <v>1</v>
      </c>
      <c r="H560" s="1"/>
      <c r="I560" s="1"/>
      <c r="J560" s="1"/>
    </row>
    <row r="561" spans="1:10" x14ac:dyDescent="0.25">
      <c r="A561" s="6">
        <v>555</v>
      </c>
      <c r="B561" s="1" t="s">
        <v>8</v>
      </c>
      <c r="C561" s="1"/>
      <c r="D561" s="1">
        <v>278</v>
      </c>
      <c r="E561" s="1">
        <v>13</v>
      </c>
      <c r="F561" s="1">
        <v>156</v>
      </c>
      <c r="G561" s="3">
        <v>-1</v>
      </c>
      <c r="H561" s="1"/>
      <c r="I561" s="1"/>
      <c r="J561" s="1"/>
    </row>
    <row r="562" spans="1:10" x14ac:dyDescent="0.25">
      <c r="A562" s="6">
        <v>556</v>
      </c>
      <c r="B562" s="1" t="s">
        <v>8</v>
      </c>
      <c r="C562" s="1"/>
      <c r="D562" s="1">
        <v>278</v>
      </c>
      <c r="E562" s="1">
        <v>14</v>
      </c>
      <c r="F562" s="1">
        <v>162</v>
      </c>
      <c r="G562" s="3">
        <v>1</v>
      </c>
      <c r="H562" s="1"/>
      <c r="I562" s="1"/>
      <c r="J562" s="1"/>
    </row>
    <row r="563" spans="1:10" x14ac:dyDescent="0.25">
      <c r="A563" s="6">
        <v>557</v>
      </c>
      <c r="B563" s="1" t="s">
        <v>8</v>
      </c>
      <c r="C563" s="1"/>
      <c r="D563" s="1">
        <v>279</v>
      </c>
      <c r="E563" s="1">
        <v>21</v>
      </c>
      <c r="F563" s="1">
        <v>201</v>
      </c>
      <c r="G563" s="3">
        <v>-1</v>
      </c>
      <c r="H563" s="1"/>
      <c r="I563" s="1"/>
      <c r="J563" s="1"/>
    </row>
    <row r="564" spans="1:10" x14ac:dyDescent="0.25">
      <c r="A564" s="6">
        <v>558</v>
      </c>
      <c r="B564" s="1" t="s">
        <v>8</v>
      </c>
      <c r="C564" s="1"/>
      <c r="D564" s="1">
        <v>279</v>
      </c>
      <c r="E564" s="1">
        <v>19</v>
      </c>
      <c r="F564" s="1">
        <v>131</v>
      </c>
      <c r="G564" s="3">
        <v>1</v>
      </c>
      <c r="H564" s="1"/>
      <c r="I564" s="1"/>
      <c r="J564" s="1"/>
    </row>
    <row r="565" spans="1:10" x14ac:dyDescent="0.25">
      <c r="A565" s="6">
        <v>559</v>
      </c>
      <c r="B565" s="1" t="s">
        <v>8</v>
      </c>
      <c r="C565" s="1"/>
      <c r="D565" s="1">
        <v>280</v>
      </c>
      <c r="E565" s="1">
        <v>27</v>
      </c>
      <c r="F565" s="1">
        <v>238</v>
      </c>
      <c r="G565" s="3">
        <v>-2</v>
      </c>
      <c r="H565" s="1"/>
      <c r="I565" s="1"/>
      <c r="J565" s="1"/>
    </row>
    <row r="566" spans="1:10" x14ac:dyDescent="0.25">
      <c r="A566" s="6">
        <v>560</v>
      </c>
      <c r="B566" s="1" t="s">
        <v>8</v>
      </c>
      <c r="C566" s="1"/>
      <c r="D566" s="1">
        <v>280</v>
      </c>
      <c r="E566" s="1">
        <v>23</v>
      </c>
      <c r="F566" s="1">
        <v>200</v>
      </c>
      <c r="G566" s="3">
        <v>2</v>
      </c>
      <c r="H566" s="1"/>
      <c r="I566" s="1"/>
      <c r="J566" s="1"/>
    </row>
    <row r="567" spans="1:10" x14ac:dyDescent="0.25">
      <c r="A567" s="6">
        <v>561</v>
      </c>
      <c r="B567" s="1" t="s">
        <v>8</v>
      </c>
      <c r="C567" s="1"/>
      <c r="D567" s="1">
        <v>281</v>
      </c>
      <c r="E567" s="1">
        <v>10</v>
      </c>
      <c r="F567" s="1">
        <v>153</v>
      </c>
      <c r="G567" s="3">
        <v>0</v>
      </c>
      <c r="H567" s="1"/>
      <c r="I567" s="1"/>
      <c r="J567" s="1"/>
    </row>
    <row r="568" spans="1:10" x14ac:dyDescent="0.25">
      <c r="A568" s="6">
        <v>562</v>
      </c>
      <c r="B568" s="1" t="s">
        <v>8</v>
      </c>
      <c r="C568" s="1"/>
      <c r="D568" s="1">
        <v>281</v>
      </c>
      <c r="E568" s="1">
        <v>24</v>
      </c>
      <c r="F568" s="1">
        <v>175</v>
      </c>
      <c r="G568" s="3">
        <v>2</v>
      </c>
      <c r="H568" s="1"/>
      <c r="I568" s="1"/>
      <c r="J568" s="1"/>
    </row>
    <row r="569" spans="1:10" x14ac:dyDescent="0.25">
      <c r="A569" s="6">
        <v>563</v>
      </c>
      <c r="B569" s="1" t="s">
        <v>8</v>
      </c>
      <c r="C569" s="1"/>
      <c r="D569" s="1">
        <v>282</v>
      </c>
      <c r="E569" s="1">
        <v>22</v>
      </c>
      <c r="F569" s="1">
        <v>202</v>
      </c>
      <c r="G569" s="3">
        <v>-1</v>
      </c>
      <c r="H569" s="1"/>
      <c r="I569" s="1"/>
      <c r="J569" s="1"/>
    </row>
    <row r="570" spans="1:10" x14ac:dyDescent="0.25">
      <c r="A570" s="6">
        <v>564</v>
      </c>
      <c r="B570" s="1" t="s">
        <v>8</v>
      </c>
      <c r="C570" s="1"/>
      <c r="D570" s="1">
        <v>282</v>
      </c>
      <c r="E570" s="1">
        <v>14</v>
      </c>
      <c r="F570" s="1">
        <v>159</v>
      </c>
      <c r="G570" s="3">
        <v>0</v>
      </c>
      <c r="H570" s="1"/>
      <c r="I570" s="1"/>
      <c r="J570" s="1"/>
    </row>
    <row r="571" spans="1:10" x14ac:dyDescent="0.25">
      <c r="A571" s="6">
        <v>565</v>
      </c>
      <c r="B571" s="1" t="s">
        <v>8</v>
      </c>
      <c r="C571" s="1"/>
      <c r="D571" s="1">
        <v>283</v>
      </c>
      <c r="E571" s="1">
        <v>11</v>
      </c>
      <c r="F571" s="1">
        <v>216</v>
      </c>
      <c r="G571" s="3">
        <v>-2</v>
      </c>
      <c r="H571" s="1"/>
      <c r="I571" s="1"/>
      <c r="J571" s="1"/>
    </row>
    <row r="572" spans="1:10" x14ac:dyDescent="0.25">
      <c r="A572" s="6">
        <v>566</v>
      </c>
      <c r="B572" s="1" t="s">
        <v>8</v>
      </c>
      <c r="C572" s="1"/>
      <c r="D572" s="1">
        <v>283</v>
      </c>
      <c r="E572" s="1">
        <v>13</v>
      </c>
      <c r="F572" s="1">
        <v>142</v>
      </c>
      <c r="G572" s="3">
        <v>1</v>
      </c>
      <c r="H572" s="1"/>
      <c r="I572" s="1"/>
      <c r="J572" s="1"/>
    </row>
    <row r="573" spans="1:10" x14ac:dyDescent="0.25">
      <c r="A573" s="6">
        <v>567</v>
      </c>
      <c r="B573" s="1" t="s">
        <v>8</v>
      </c>
      <c r="C573" s="1"/>
      <c r="D573" s="1">
        <v>284</v>
      </c>
      <c r="E573" s="1">
        <v>10</v>
      </c>
      <c r="F573" s="1">
        <v>154</v>
      </c>
      <c r="G573" s="3">
        <v>-1</v>
      </c>
      <c r="H573" s="1"/>
      <c r="I573" s="1"/>
      <c r="J573" s="1"/>
    </row>
    <row r="574" spans="1:10" x14ac:dyDescent="0.25">
      <c r="A574" s="6">
        <v>568</v>
      </c>
      <c r="B574" s="1" t="s">
        <v>8</v>
      </c>
      <c r="C574" s="1"/>
      <c r="D574" s="1">
        <v>284</v>
      </c>
      <c r="E574" s="1">
        <v>11</v>
      </c>
      <c r="F574" s="1">
        <v>154</v>
      </c>
      <c r="G574" s="3">
        <v>1</v>
      </c>
      <c r="H574" s="1"/>
      <c r="I574" s="1"/>
      <c r="J574" s="1"/>
    </row>
    <row r="575" spans="1:10" x14ac:dyDescent="0.25">
      <c r="A575" s="6">
        <v>569</v>
      </c>
      <c r="B575" s="1" t="s">
        <v>8</v>
      </c>
      <c r="C575" s="1"/>
      <c r="D575" s="1">
        <v>285</v>
      </c>
      <c r="E575" s="1">
        <v>15</v>
      </c>
      <c r="F575" s="1">
        <v>203</v>
      </c>
      <c r="G575" s="3">
        <v>0</v>
      </c>
      <c r="H575" s="1"/>
      <c r="I575" s="1"/>
      <c r="J575" s="1"/>
    </row>
    <row r="576" spans="1:10" x14ac:dyDescent="0.25">
      <c r="A576" s="6">
        <v>570</v>
      </c>
      <c r="B576" s="1" t="s">
        <v>8</v>
      </c>
      <c r="C576" s="1"/>
      <c r="D576" s="1">
        <v>285</v>
      </c>
      <c r="E576" s="1">
        <v>13</v>
      </c>
      <c r="F576" s="1">
        <v>148</v>
      </c>
      <c r="G576" s="3">
        <v>2</v>
      </c>
      <c r="H576" s="1"/>
      <c r="I576" s="1"/>
      <c r="J576" s="1"/>
    </row>
    <row r="577" spans="1:10" x14ac:dyDescent="0.25">
      <c r="A577" s="6">
        <v>571</v>
      </c>
      <c r="B577" s="1" t="s">
        <v>8</v>
      </c>
      <c r="C577" s="1"/>
      <c r="D577" s="1">
        <v>286</v>
      </c>
      <c r="E577" s="1">
        <v>11</v>
      </c>
      <c r="F577" s="1">
        <v>131</v>
      </c>
      <c r="G577" s="3">
        <v>0</v>
      </c>
      <c r="H577" s="1"/>
      <c r="I577" s="1"/>
      <c r="J577" s="1"/>
    </row>
    <row r="578" spans="1:10" x14ac:dyDescent="0.25">
      <c r="A578" s="6">
        <v>572</v>
      </c>
      <c r="B578" s="1" t="s">
        <v>8</v>
      </c>
      <c r="C578" s="1"/>
      <c r="D578" s="1">
        <v>286</v>
      </c>
      <c r="E578" s="1">
        <v>26</v>
      </c>
      <c r="F578" s="1">
        <v>129</v>
      </c>
      <c r="G578" s="3">
        <v>0</v>
      </c>
      <c r="H578" s="1"/>
      <c r="I578" s="1"/>
      <c r="J578" s="1"/>
    </row>
    <row r="579" spans="1:10" x14ac:dyDescent="0.25">
      <c r="A579" s="6">
        <v>573</v>
      </c>
      <c r="B579" s="1" t="s">
        <v>8</v>
      </c>
      <c r="C579" s="1"/>
      <c r="D579" s="1">
        <v>287</v>
      </c>
      <c r="E579" s="1">
        <v>11</v>
      </c>
      <c r="F579" s="1">
        <v>155</v>
      </c>
      <c r="G579" s="3">
        <v>-1</v>
      </c>
      <c r="H579" s="1"/>
      <c r="I579" s="1"/>
      <c r="J579" s="1"/>
    </row>
    <row r="580" spans="1:10" x14ac:dyDescent="0.25">
      <c r="A580" s="6">
        <v>574</v>
      </c>
      <c r="B580" s="1" t="s">
        <v>8</v>
      </c>
      <c r="C580" s="1"/>
      <c r="D580" s="1">
        <v>287</v>
      </c>
      <c r="E580" s="1">
        <v>25</v>
      </c>
      <c r="F580" s="1">
        <v>210</v>
      </c>
      <c r="G580" s="3">
        <v>1</v>
      </c>
      <c r="H580" s="1"/>
      <c r="I580" s="1"/>
      <c r="J580" s="1"/>
    </row>
    <row r="581" spans="1:10" x14ac:dyDescent="0.25">
      <c r="A581" s="6">
        <v>575</v>
      </c>
      <c r="B581" s="1" t="s">
        <v>8</v>
      </c>
      <c r="C581" s="1"/>
      <c r="D581" s="1">
        <v>288</v>
      </c>
      <c r="E581" s="1">
        <v>24</v>
      </c>
      <c r="F581" s="1">
        <v>176</v>
      </c>
      <c r="G581" s="3">
        <v>-2</v>
      </c>
      <c r="H581" s="1"/>
      <c r="I581" s="1"/>
      <c r="J581" s="1"/>
    </row>
    <row r="582" spans="1:10" x14ac:dyDescent="0.25">
      <c r="A582" s="6">
        <v>576</v>
      </c>
      <c r="B582" s="1" t="s">
        <v>8</v>
      </c>
      <c r="C582" s="1"/>
      <c r="D582" s="1">
        <v>288</v>
      </c>
      <c r="E582" s="1">
        <v>21</v>
      </c>
      <c r="F582" s="1">
        <v>174</v>
      </c>
      <c r="G582" s="3">
        <v>1</v>
      </c>
      <c r="H582" s="1"/>
      <c r="I582" s="1"/>
      <c r="J582" s="1"/>
    </row>
    <row r="583" spans="1:10" x14ac:dyDescent="0.25">
      <c r="A583" s="6">
        <v>577</v>
      </c>
      <c r="B583" s="1" t="s">
        <v>8</v>
      </c>
      <c r="C583" s="1"/>
      <c r="D583" s="1">
        <v>289</v>
      </c>
      <c r="E583" s="1">
        <v>11</v>
      </c>
      <c r="F583" s="1">
        <v>177</v>
      </c>
      <c r="G583" s="3">
        <v>0</v>
      </c>
      <c r="H583" s="1"/>
      <c r="I583" s="1"/>
      <c r="J583" s="1"/>
    </row>
    <row r="584" spans="1:10" x14ac:dyDescent="0.25">
      <c r="A584" s="6">
        <v>578</v>
      </c>
      <c r="B584" s="1" t="s">
        <v>8</v>
      </c>
      <c r="C584" s="1"/>
      <c r="D584" s="1">
        <v>289</v>
      </c>
      <c r="E584" s="1">
        <v>15</v>
      </c>
      <c r="F584" s="1">
        <v>223</v>
      </c>
      <c r="G584" s="3">
        <v>0</v>
      </c>
      <c r="H584" s="1"/>
      <c r="I584" s="1"/>
      <c r="J584" s="1"/>
    </row>
    <row r="585" spans="1:10" x14ac:dyDescent="0.25">
      <c r="A585" s="6">
        <v>579</v>
      </c>
      <c r="B585" s="1" t="s">
        <v>8</v>
      </c>
      <c r="C585" s="1"/>
      <c r="D585" s="1">
        <v>290</v>
      </c>
      <c r="E585" s="1">
        <v>17</v>
      </c>
      <c r="F585" s="1">
        <v>215</v>
      </c>
      <c r="G585" s="3">
        <v>0</v>
      </c>
      <c r="H585" s="1"/>
      <c r="I585" s="1"/>
      <c r="J585" s="1"/>
    </row>
    <row r="586" spans="1:10" x14ac:dyDescent="0.25">
      <c r="A586" s="6">
        <v>580</v>
      </c>
      <c r="B586" s="1" t="s">
        <v>8</v>
      </c>
      <c r="C586" s="1"/>
      <c r="D586" s="1">
        <v>290</v>
      </c>
      <c r="E586" s="1">
        <v>24</v>
      </c>
      <c r="F586" s="1">
        <v>198</v>
      </c>
      <c r="G586" s="3">
        <v>0</v>
      </c>
      <c r="H586" s="1"/>
      <c r="I586" s="1"/>
      <c r="J586" s="1"/>
    </row>
    <row r="587" spans="1:10" x14ac:dyDescent="0.25">
      <c r="A587" s="6">
        <v>581</v>
      </c>
      <c r="B587" s="1" t="s">
        <v>8</v>
      </c>
      <c r="C587" s="1"/>
      <c r="D587" s="1">
        <v>291</v>
      </c>
      <c r="E587" s="1">
        <v>20</v>
      </c>
      <c r="F587" s="1">
        <v>156</v>
      </c>
      <c r="G587" s="3">
        <v>0</v>
      </c>
      <c r="H587" s="1"/>
      <c r="I587" s="1"/>
      <c r="J587" s="1"/>
    </row>
    <row r="588" spans="1:10" x14ac:dyDescent="0.25">
      <c r="A588" s="6">
        <v>582</v>
      </c>
      <c r="B588" s="1" t="s">
        <v>8</v>
      </c>
      <c r="C588" s="1"/>
      <c r="D588" s="1">
        <v>291</v>
      </c>
      <c r="E588" s="1">
        <v>25</v>
      </c>
      <c r="F588" s="1">
        <v>218</v>
      </c>
      <c r="G588" s="3">
        <v>1</v>
      </c>
      <c r="H588" s="1"/>
      <c r="I588" s="1"/>
      <c r="J588" s="1"/>
    </row>
    <row r="589" spans="1:10" x14ac:dyDescent="0.25">
      <c r="A589" s="6">
        <v>583</v>
      </c>
      <c r="B589" s="1" t="s">
        <v>8</v>
      </c>
      <c r="C589" s="1"/>
      <c r="D589" s="1">
        <v>292</v>
      </c>
      <c r="E589" s="1">
        <v>23</v>
      </c>
      <c r="F589" s="1">
        <v>136</v>
      </c>
      <c r="G589" s="3">
        <v>-2</v>
      </c>
      <c r="H589" s="1"/>
      <c r="I589" s="1"/>
      <c r="J589" s="1"/>
    </row>
    <row r="590" spans="1:10" x14ac:dyDescent="0.25">
      <c r="A590" s="6">
        <v>584</v>
      </c>
      <c r="B590" s="1" t="s">
        <v>8</v>
      </c>
      <c r="C590" s="1"/>
      <c r="D590" s="1">
        <v>292</v>
      </c>
      <c r="E590" s="1">
        <v>26</v>
      </c>
      <c r="F590" s="1">
        <v>170</v>
      </c>
      <c r="G590" s="3">
        <v>0</v>
      </c>
      <c r="H590" s="1"/>
      <c r="I590" s="1"/>
      <c r="J590" s="1"/>
    </row>
    <row r="591" spans="1:10" x14ac:dyDescent="0.25">
      <c r="A591" s="6">
        <v>585</v>
      </c>
      <c r="B591" s="1" t="s">
        <v>8</v>
      </c>
      <c r="C591" s="1"/>
      <c r="D591" s="1">
        <v>293</v>
      </c>
      <c r="E591" s="1">
        <v>20</v>
      </c>
      <c r="F591" s="1">
        <v>237</v>
      </c>
      <c r="G591" s="3">
        <v>0</v>
      </c>
      <c r="H591" s="1"/>
      <c r="I591" s="1"/>
      <c r="J591" s="1"/>
    </row>
    <row r="592" spans="1:10" x14ac:dyDescent="0.25">
      <c r="A592" s="6">
        <v>586</v>
      </c>
      <c r="B592" s="1" t="s">
        <v>8</v>
      </c>
      <c r="C592" s="1"/>
      <c r="D592" s="1">
        <v>293</v>
      </c>
      <c r="E592" s="1">
        <v>24</v>
      </c>
      <c r="F592" s="1">
        <v>157</v>
      </c>
      <c r="G592" s="3">
        <v>1</v>
      </c>
      <c r="H592" s="1"/>
      <c r="I592" s="1"/>
      <c r="J592" s="1"/>
    </row>
    <row r="593" spans="1:10" x14ac:dyDescent="0.25">
      <c r="A593" s="6">
        <v>587</v>
      </c>
      <c r="B593" s="1" t="s">
        <v>8</v>
      </c>
      <c r="C593" s="1"/>
      <c r="D593" s="1">
        <v>294</v>
      </c>
      <c r="E593" s="1">
        <v>23</v>
      </c>
      <c r="F593" s="1">
        <v>146</v>
      </c>
      <c r="G593" s="3">
        <v>0</v>
      </c>
      <c r="H593" s="1"/>
      <c r="I593" s="1"/>
      <c r="J593" s="1"/>
    </row>
    <row r="594" spans="1:10" x14ac:dyDescent="0.25">
      <c r="A594" s="6">
        <v>588</v>
      </c>
      <c r="B594" s="1" t="s">
        <v>8</v>
      </c>
      <c r="C594" s="1"/>
      <c r="D594" s="1">
        <v>294</v>
      </c>
      <c r="E594" s="1">
        <v>13</v>
      </c>
      <c r="F594" s="1">
        <v>141</v>
      </c>
      <c r="G594" s="3">
        <v>2</v>
      </c>
      <c r="H594" s="1"/>
      <c r="I594" s="1"/>
      <c r="J594" s="1"/>
    </row>
    <row r="595" spans="1:10" x14ac:dyDescent="0.25">
      <c r="A595" s="6">
        <v>589</v>
      </c>
      <c r="B595" s="1" t="s">
        <v>8</v>
      </c>
      <c r="C595" s="1"/>
      <c r="D595" s="1">
        <v>295</v>
      </c>
      <c r="E595" s="1">
        <v>19</v>
      </c>
      <c r="F595" s="1">
        <v>155</v>
      </c>
      <c r="G595" s="3">
        <v>-1</v>
      </c>
      <c r="H595" s="1"/>
      <c r="I595" s="1"/>
      <c r="J595" s="1"/>
    </row>
    <row r="596" spans="1:10" x14ac:dyDescent="0.25">
      <c r="A596" s="6">
        <v>590</v>
      </c>
      <c r="B596" s="1" t="s">
        <v>8</v>
      </c>
      <c r="C596" s="1"/>
      <c r="D596" s="1">
        <v>295</v>
      </c>
      <c r="E596" s="1">
        <v>14</v>
      </c>
      <c r="F596" s="1">
        <v>125</v>
      </c>
      <c r="G596" s="3">
        <v>0</v>
      </c>
      <c r="H596" s="1"/>
      <c r="I596" s="1"/>
      <c r="J596" s="1"/>
    </row>
    <row r="597" spans="1:10" x14ac:dyDescent="0.25">
      <c r="A597" s="6">
        <v>591</v>
      </c>
      <c r="B597" s="1" t="s">
        <v>8</v>
      </c>
      <c r="C597" s="1"/>
      <c r="D597" s="1">
        <v>296</v>
      </c>
      <c r="E597" s="1">
        <v>22</v>
      </c>
      <c r="F597" s="1">
        <v>213</v>
      </c>
      <c r="G597" s="3">
        <v>-1</v>
      </c>
      <c r="H597" s="1"/>
      <c r="I597" s="1"/>
      <c r="J597" s="1"/>
    </row>
    <row r="598" spans="1:10" x14ac:dyDescent="0.25">
      <c r="A598" s="6">
        <v>592</v>
      </c>
      <c r="B598" s="1" t="s">
        <v>8</v>
      </c>
      <c r="C598" s="1"/>
      <c r="D598" s="1">
        <v>296</v>
      </c>
      <c r="E598" s="1">
        <v>23</v>
      </c>
      <c r="F598" s="1">
        <v>204</v>
      </c>
      <c r="G598" s="3">
        <v>1</v>
      </c>
      <c r="H598" s="1"/>
      <c r="I598" s="1"/>
      <c r="J598" s="1"/>
    </row>
    <row r="599" spans="1:10" x14ac:dyDescent="0.25">
      <c r="A599" s="6">
        <v>593</v>
      </c>
      <c r="B599" s="1" t="s">
        <v>8</v>
      </c>
      <c r="C599" s="1"/>
      <c r="D599" s="1">
        <v>297</v>
      </c>
      <c r="E599" s="1">
        <v>23</v>
      </c>
      <c r="F599" s="1">
        <v>206</v>
      </c>
      <c r="G599" s="3">
        <v>-2</v>
      </c>
      <c r="H599" s="1"/>
      <c r="I599" s="1"/>
      <c r="J599" s="1"/>
    </row>
    <row r="600" spans="1:10" x14ac:dyDescent="0.25">
      <c r="A600" s="6">
        <v>594</v>
      </c>
      <c r="B600" s="1" t="s">
        <v>8</v>
      </c>
      <c r="C600" s="1"/>
      <c r="D600" s="1">
        <v>297</v>
      </c>
      <c r="E600" s="1">
        <v>25</v>
      </c>
      <c r="F600" s="1">
        <v>167</v>
      </c>
      <c r="G600" s="3">
        <v>2</v>
      </c>
      <c r="H600" s="1"/>
      <c r="I600" s="1"/>
      <c r="J600" s="1"/>
    </row>
    <row r="601" spans="1:10" x14ac:dyDescent="0.25">
      <c r="A601" s="6">
        <v>595</v>
      </c>
      <c r="B601" s="1" t="s">
        <v>8</v>
      </c>
      <c r="C601" s="1"/>
      <c r="D601" s="1">
        <v>298</v>
      </c>
      <c r="E601" s="1">
        <v>26</v>
      </c>
      <c r="F601" s="1">
        <v>185</v>
      </c>
      <c r="G601" s="3">
        <v>-2</v>
      </c>
      <c r="H601" s="1"/>
      <c r="I601" s="1"/>
      <c r="J601" s="1"/>
    </row>
    <row r="602" spans="1:10" x14ac:dyDescent="0.25">
      <c r="A602" s="6">
        <v>596</v>
      </c>
      <c r="B602" s="1" t="s">
        <v>8</v>
      </c>
      <c r="C602" s="1"/>
      <c r="D602" s="1">
        <v>298</v>
      </c>
      <c r="E602" s="1">
        <v>19</v>
      </c>
      <c r="F602" s="1">
        <v>171</v>
      </c>
      <c r="G602" s="3">
        <v>2</v>
      </c>
      <c r="H602" s="1"/>
      <c r="I602" s="1"/>
      <c r="J602" s="1"/>
    </row>
    <row r="603" spans="1:10" x14ac:dyDescent="0.25">
      <c r="A603" s="6">
        <v>597</v>
      </c>
      <c r="B603" s="1" t="s">
        <v>8</v>
      </c>
      <c r="C603" s="1"/>
      <c r="D603" s="1">
        <v>299</v>
      </c>
      <c r="E603" s="1">
        <v>28</v>
      </c>
      <c r="F603" s="1">
        <v>191</v>
      </c>
      <c r="G603" s="3">
        <v>-1</v>
      </c>
      <c r="H603" s="1"/>
      <c r="I603" s="1"/>
      <c r="J603" s="1"/>
    </row>
    <row r="604" spans="1:10" x14ac:dyDescent="0.25">
      <c r="A604" s="6">
        <v>598</v>
      </c>
      <c r="B604" s="1" t="s">
        <v>8</v>
      </c>
      <c r="C604" s="1"/>
      <c r="D604" s="1">
        <v>299</v>
      </c>
      <c r="E604" s="1">
        <v>28</v>
      </c>
      <c r="F604" s="1">
        <v>170</v>
      </c>
      <c r="G604" s="3">
        <v>2</v>
      </c>
      <c r="H604" s="1"/>
      <c r="I604" s="1"/>
      <c r="J604" s="1"/>
    </row>
    <row r="605" spans="1:10" x14ac:dyDescent="0.25">
      <c r="A605" s="6">
        <v>599</v>
      </c>
      <c r="B605" s="1" t="s">
        <v>8</v>
      </c>
      <c r="C605" s="1"/>
      <c r="D605" s="1">
        <v>300</v>
      </c>
      <c r="E605" s="1">
        <v>11</v>
      </c>
      <c r="F605" s="1">
        <v>120</v>
      </c>
      <c r="G605" s="3">
        <v>0</v>
      </c>
      <c r="H605" s="1"/>
      <c r="I605" s="1"/>
      <c r="J605" s="1"/>
    </row>
    <row r="606" spans="1:10" x14ac:dyDescent="0.25">
      <c r="A606" s="6">
        <v>600</v>
      </c>
      <c r="B606" s="1" t="s">
        <v>8</v>
      </c>
      <c r="C606" s="1"/>
      <c r="D606" s="1">
        <v>300</v>
      </c>
      <c r="E606" s="1">
        <v>20</v>
      </c>
      <c r="F606" s="1">
        <v>173</v>
      </c>
      <c r="G606" s="3">
        <v>1</v>
      </c>
      <c r="H606" s="1"/>
      <c r="I606" s="1"/>
      <c r="J606" s="1"/>
    </row>
    <row r="607" spans="1:10" x14ac:dyDescent="0.25">
      <c r="A607" s="6">
        <v>601</v>
      </c>
      <c r="B607" s="1" t="s">
        <v>8</v>
      </c>
      <c r="C607" s="1"/>
      <c r="D607" s="1">
        <v>301</v>
      </c>
      <c r="E607" s="1">
        <v>14</v>
      </c>
      <c r="F607" s="1">
        <v>215</v>
      </c>
      <c r="G607" s="3">
        <v>-2</v>
      </c>
      <c r="H607" s="1"/>
      <c r="I607" s="1"/>
      <c r="J607" s="1"/>
    </row>
    <row r="608" spans="1:10" x14ac:dyDescent="0.25">
      <c r="A608" s="6">
        <v>602</v>
      </c>
      <c r="B608" s="1" t="s">
        <v>8</v>
      </c>
      <c r="C608" s="1"/>
      <c r="D608" s="1">
        <v>301</v>
      </c>
      <c r="E608" s="1">
        <v>19</v>
      </c>
      <c r="F608" s="1">
        <v>237</v>
      </c>
      <c r="G608" s="3">
        <v>2</v>
      </c>
      <c r="H608" s="1"/>
      <c r="I608" s="1"/>
      <c r="J608" s="1"/>
    </row>
    <row r="609" spans="1:10" x14ac:dyDescent="0.25">
      <c r="A609" s="6">
        <v>603</v>
      </c>
      <c r="B609" s="1" t="s">
        <v>8</v>
      </c>
      <c r="C609" s="1"/>
      <c r="D609" s="1">
        <v>302</v>
      </c>
      <c r="E609" s="1">
        <v>25</v>
      </c>
      <c r="F609" s="1">
        <v>213</v>
      </c>
      <c r="G609" s="3">
        <v>-1</v>
      </c>
      <c r="H609" s="1"/>
      <c r="I609" s="1"/>
      <c r="J609" s="1"/>
    </row>
    <row r="610" spans="1:10" x14ac:dyDescent="0.25">
      <c r="A610" s="6">
        <v>604</v>
      </c>
      <c r="B610" s="1" t="s">
        <v>8</v>
      </c>
      <c r="C610" s="1"/>
      <c r="D610" s="1">
        <v>302</v>
      </c>
      <c r="E610" s="1">
        <v>18</v>
      </c>
      <c r="F610" s="1">
        <v>153</v>
      </c>
      <c r="G610" s="3">
        <v>1</v>
      </c>
      <c r="H610" s="1"/>
      <c r="I610" s="1"/>
      <c r="J610" s="1"/>
    </row>
    <row r="611" spans="1:10" x14ac:dyDescent="0.25">
      <c r="A611" s="6">
        <v>605</v>
      </c>
      <c r="B611" s="1" t="s">
        <v>8</v>
      </c>
      <c r="C611" s="1"/>
      <c r="D611" s="1">
        <v>303</v>
      </c>
      <c r="E611" s="1">
        <v>18</v>
      </c>
      <c r="F611" s="1">
        <v>134</v>
      </c>
      <c r="G611" s="3">
        <v>-1</v>
      </c>
      <c r="H611" s="1"/>
      <c r="I611" s="1"/>
      <c r="J611" s="1"/>
    </row>
    <row r="612" spans="1:10" x14ac:dyDescent="0.25">
      <c r="A612" s="6">
        <v>606</v>
      </c>
      <c r="B612" s="1" t="s">
        <v>8</v>
      </c>
      <c r="C612" s="1"/>
      <c r="D612" s="1">
        <v>303</v>
      </c>
      <c r="E612" s="1">
        <v>27</v>
      </c>
      <c r="F612" s="1">
        <v>194</v>
      </c>
      <c r="G612" s="3">
        <v>1</v>
      </c>
      <c r="H612" s="1"/>
      <c r="I612" s="1"/>
      <c r="J612" s="1"/>
    </row>
    <row r="613" spans="1:10" x14ac:dyDescent="0.25">
      <c r="A613" s="6">
        <v>607</v>
      </c>
      <c r="B613" s="1" t="s">
        <v>8</v>
      </c>
      <c r="C613" s="1"/>
      <c r="D613" s="1">
        <v>304</v>
      </c>
      <c r="E613" s="1">
        <v>16</v>
      </c>
      <c r="F613" s="1">
        <v>145</v>
      </c>
      <c r="G613" s="3">
        <v>-2</v>
      </c>
      <c r="H613" s="1"/>
      <c r="I613" s="1"/>
      <c r="J613" s="1"/>
    </row>
    <row r="614" spans="1:10" x14ac:dyDescent="0.25">
      <c r="A614" s="6">
        <v>608</v>
      </c>
      <c r="B614" s="1" t="s">
        <v>8</v>
      </c>
      <c r="C614" s="1"/>
      <c r="D614" s="1">
        <v>304</v>
      </c>
      <c r="E614" s="1">
        <v>25</v>
      </c>
      <c r="F614" s="1">
        <v>216</v>
      </c>
      <c r="G614" s="3">
        <v>2</v>
      </c>
      <c r="H614" s="1"/>
      <c r="I614" s="1"/>
      <c r="J614" s="1"/>
    </row>
    <row r="615" spans="1:10" x14ac:dyDescent="0.25">
      <c r="A615" s="6">
        <v>609</v>
      </c>
      <c r="B615" s="1" t="s">
        <v>8</v>
      </c>
      <c r="C615" s="1"/>
      <c r="D615" s="1">
        <v>305</v>
      </c>
      <c r="E615" s="1">
        <v>10</v>
      </c>
      <c r="F615" s="1">
        <v>206</v>
      </c>
      <c r="G615" s="3">
        <v>0</v>
      </c>
      <c r="H615" s="1"/>
      <c r="I615" s="1"/>
      <c r="J615" s="1"/>
    </row>
    <row r="616" spans="1:10" x14ac:dyDescent="0.25">
      <c r="A616" s="6">
        <v>610</v>
      </c>
      <c r="B616" s="1" t="s">
        <v>8</v>
      </c>
      <c r="C616" s="1"/>
      <c r="D616" s="1">
        <v>305</v>
      </c>
      <c r="E616" s="1">
        <v>28</v>
      </c>
      <c r="F616" s="1">
        <v>136</v>
      </c>
      <c r="G616" s="3">
        <v>1</v>
      </c>
      <c r="H616" s="1"/>
      <c r="I616" s="1"/>
      <c r="J616" s="1"/>
    </row>
    <row r="617" spans="1:10" x14ac:dyDescent="0.25">
      <c r="A617" s="6">
        <v>611</v>
      </c>
      <c r="B617" s="1" t="s">
        <v>8</v>
      </c>
      <c r="C617" s="1"/>
      <c r="D617" s="1">
        <v>306</v>
      </c>
      <c r="E617" s="1">
        <v>28</v>
      </c>
      <c r="F617" s="1">
        <v>222</v>
      </c>
      <c r="G617" s="3">
        <v>0</v>
      </c>
      <c r="H617" s="1"/>
      <c r="I617" s="1"/>
      <c r="J617" s="1"/>
    </row>
    <row r="618" spans="1:10" x14ac:dyDescent="0.25">
      <c r="A618" s="6">
        <v>612</v>
      </c>
      <c r="B618" s="1" t="s">
        <v>8</v>
      </c>
      <c r="C618" s="1"/>
      <c r="D618" s="1">
        <v>306</v>
      </c>
      <c r="E618" s="1">
        <v>17</v>
      </c>
      <c r="F618" s="1">
        <v>144</v>
      </c>
      <c r="G618" s="3">
        <v>2</v>
      </c>
      <c r="H618" s="1"/>
      <c r="I618" s="1"/>
      <c r="J618" s="1"/>
    </row>
    <row r="619" spans="1:10" x14ac:dyDescent="0.25">
      <c r="A619" s="6">
        <v>613</v>
      </c>
      <c r="B619" s="1" t="s">
        <v>8</v>
      </c>
      <c r="C619" s="1"/>
      <c r="D619" s="1">
        <v>307</v>
      </c>
      <c r="E619" s="1">
        <v>18</v>
      </c>
      <c r="F619" s="1">
        <v>186</v>
      </c>
      <c r="G619" s="3">
        <v>-2</v>
      </c>
      <c r="H619" s="1"/>
      <c r="I619" s="1"/>
      <c r="J619" s="1"/>
    </row>
    <row r="620" spans="1:10" x14ac:dyDescent="0.25">
      <c r="A620" s="6">
        <v>614</v>
      </c>
      <c r="B620" s="1" t="s">
        <v>8</v>
      </c>
      <c r="C620" s="1"/>
      <c r="D620" s="1">
        <v>307</v>
      </c>
      <c r="E620" s="1">
        <v>22</v>
      </c>
      <c r="F620" s="1">
        <v>164</v>
      </c>
      <c r="G620" s="3">
        <v>1</v>
      </c>
      <c r="H620" s="1"/>
      <c r="I620" s="1"/>
      <c r="J620" s="1"/>
    </row>
    <row r="621" spans="1:10" x14ac:dyDescent="0.25">
      <c r="A621" s="6">
        <v>615</v>
      </c>
      <c r="B621" s="1" t="s">
        <v>8</v>
      </c>
      <c r="C621" s="1"/>
      <c r="D621" s="1">
        <v>308</v>
      </c>
      <c r="E621" s="1">
        <v>24</v>
      </c>
      <c r="F621" s="1">
        <v>167</v>
      </c>
      <c r="G621" s="3">
        <v>-1</v>
      </c>
      <c r="H621" s="1"/>
      <c r="I621" s="1"/>
      <c r="J621" s="1"/>
    </row>
    <row r="622" spans="1:10" x14ac:dyDescent="0.25">
      <c r="A622" s="6">
        <v>616</v>
      </c>
      <c r="B622" s="1" t="s">
        <v>8</v>
      </c>
      <c r="C622" s="1"/>
      <c r="D622" s="1">
        <v>308</v>
      </c>
      <c r="E622" s="1">
        <v>24</v>
      </c>
      <c r="F622" s="1">
        <v>206</v>
      </c>
      <c r="G622" s="3">
        <v>0</v>
      </c>
      <c r="H622" s="1"/>
      <c r="I622" s="1"/>
      <c r="J622" s="1"/>
    </row>
    <row r="623" spans="1:10" x14ac:dyDescent="0.25">
      <c r="A623" s="6">
        <v>617</v>
      </c>
      <c r="B623" s="1" t="s">
        <v>8</v>
      </c>
      <c r="C623" s="1"/>
      <c r="D623" s="1">
        <v>309</v>
      </c>
      <c r="E623" s="1">
        <v>22</v>
      </c>
      <c r="F623" s="1">
        <v>191</v>
      </c>
      <c r="G623" s="3">
        <v>-2</v>
      </c>
      <c r="H623" s="1"/>
      <c r="I623" s="1"/>
      <c r="J623" s="1"/>
    </row>
    <row r="624" spans="1:10" x14ac:dyDescent="0.25">
      <c r="A624" s="6">
        <v>618</v>
      </c>
      <c r="B624" s="1" t="s">
        <v>8</v>
      </c>
      <c r="C624" s="1"/>
      <c r="D624" s="1">
        <v>309</v>
      </c>
      <c r="E624" s="1">
        <v>15</v>
      </c>
      <c r="F624" s="1">
        <v>182</v>
      </c>
      <c r="G624" s="3">
        <v>0</v>
      </c>
      <c r="H624" s="1"/>
      <c r="I624" s="1"/>
      <c r="J624" s="1"/>
    </row>
    <row r="625" spans="1:10" x14ac:dyDescent="0.25">
      <c r="A625" s="6">
        <v>619</v>
      </c>
      <c r="B625" s="1" t="s">
        <v>8</v>
      </c>
      <c r="C625" s="1"/>
      <c r="D625" s="1">
        <v>310</v>
      </c>
      <c r="E625" s="1">
        <v>11</v>
      </c>
      <c r="F625" s="1">
        <v>216</v>
      </c>
      <c r="G625" s="3">
        <v>-2</v>
      </c>
      <c r="H625" s="1"/>
      <c r="I625" s="1"/>
      <c r="J625" s="1"/>
    </row>
    <row r="626" spans="1:10" x14ac:dyDescent="0.25">
      <c r="A626" s="6">
        <v>620</v>
      </c>
      <c r="B626" s="1" t="s">
        <v>8</v>
      </c>
      <c r="C626" s="1"/>
      <c r="D626" s="1">
        <v>310</v>
      </c>
      <c r="E626" s="1">
        <v>16</v>
      </c>
      <c r="F626" s="1">
        <v>185</v>
      </c>
      <c r="G626" s="3">
        <v>2</v>
      </c>
      <c r="H626" s="1"/>
      <c r="I626" s="1"/>
      <c r="J626" s="1"/>
    </row>
    <row r="627" spans="1:10" x14ac:dyDescent="0.25">
      <c r="A627" s="6">
        <v>621</v>
      </c>
      <c r="B627" s="1" t="s">
        <v>8</v>
      </c>
      <c r="C627" s="1"/>
      <c r="D627" s="1">
        <v>311</v>
      </c>
      <c r="E627" s="1">
        <v>15</v>
      </c>
      <c r="F627" s="1">
        <v>187</v>
      </c>
      <c r="G627" s="3">
        <v>-1</v>
      </c>
      <c r="H627" s="1"/>
      <c r="I627" s="1"/>
      <c r="J627" s="1"/>
    </row>
    <row r="628" spans="1:10" x14ac:dyDescent="0.25">
      <c r="A628" s="6">
        <v>622</v>
      </c>
      <c r="B628" s="1" t="s">
        <v>8</v>
      </c>
      <c r="C628" s="1"/>
      <c r="D628" s="1">
        <v>311</v>
      </c>
      <c r="E628" s="1">
        <v>14</v>
      </c>
      <c r="F628" s="1">
        <v>125</v>
      </c>
      <c r="G628" s="3">
        <v>1</v>
      </c>
      <c r="H628" s="1"/>
      <c r="I628" s="1"/>
      <c r="J628" s="1"/>
    </row>
    <row r="629" spans="1:10" x14ac:dyDescent="0.25">
      <c r="A629" s="6">
        <v>623</v>
      </c>
      <c r="B629" s="1" t="s">
        <v>8</v>
      </c>
      <c r="C629" s="1"/>
      <c r="D629" s="1">
        <v>312</v>
      </c>
      <c r="E629" s="1">
        <v>23</v>
      </c>
      <c r="F629" s="1">
        <v>130</v>
      </c>
      <c r="G629" s="3">
        <v>0</v>
      </c>
      <c r="H629" s="1"/>
      <c r="I629" s="1"/>
      <c r="J629" s="1"/>
    </row>
    <row r="630" spans="1:10" x14ac:dyDescent="0.25">
      <c r="A630" s="6">
        <v>624</v>
      </c>
      <c r="B630" s="1" t="s">
        <v>8</v>
      </c>
      <c r="C630" s="1"/>
      <c r="D630" s="1">
        <v>312</v>
      </c>
      <c r="E630" s="1">
        <v>19</v>
      </c>
      <c r="F630" s="1">
        <v>185</v>
      </c>
      <c r="G630" s="3">
        <v>2</v>
      </c>
      <c r="H630" s="1"/>
      <c r="I630" s="1"/>
      <c r="J630" s="1"/>
    </row>
    <row r="631" spans="1:10" x14ac:dyDescent="0.25">
      <c r="A631" s="6">
        <v>625</v>
      </c>
      <c r="B631" s="1" t="s">
        <v>8</v>
      </c>
      <c r="C631" s="1"/>
      <c r="D631" s="1">
        <v>313</v>
      </c>
      <c r="E631" s="1">
        <v>12</v>
      </c>
      <c r="F631" s="1">
        <v>140</v>
      </c>
      <c r="G631" s="3">
        <v>0</v>
      </c>
      <c r="H631" s="1"/>
      <c r="I631" s="1"/>
      <c r="J631" s="1"/>
    </row>
    <row r="632" spans="1:10" x14ac:dyDescent="0.25">
      <c r="A632" s="6">
        <v>626</v>
      </c>
      <c r="B632" s="1" t="s">
        <v>8</v>
      </c>
      <c r="C632" s="1"/>
      <c r="D632" s="1">
        <v>313</v>
      </c>
      <c r="E632" s="1">
        <v>16</v>
      </c>
      <c r="F632" s="1">
        <v>216</v>
      </c>
      <c r="G632" s="3">
        <v>0</v>
      </c>
      <c r="H632" s="1"/>
      <c r="I632" s="1"/>
      <c r="J632" s="1"/>
    </row>
    <row r="633" spans="1:10" x14ac:dyDescent="0.25">
      <c r="A633" s="6">
        <v>627</v>
      </c>
      <c r="B633" s="1" t="s">
        <v>8</v>
      </c>
      <c r="C633" s="1"/>
      <c r="D633" s="1">
        <v>314</v>
      </c>
      <c r="E633" s="1">
        <v>21</v>
      </c>
      <c r="F633" s="1">
        <v>167</v>
      </c>
      <c r="G633" s="3">
        <v>0</v>
      </c>
      <c r="H633" s="1"/>
      <c r="I633" s="1"/>
      <c r="J633" s="1"/>
    </row>
    <row r="634" spans="1:10" x14ac:dyDescent="0.25">
      <c r="A634" s="6">
        <v>628</v>
      </c>
      <c r="B634" s="1" t="s">
        <v>8</v>
      </c>
      <c r="C634" s="1"/>
      <c r="D634" s="1">
        <v>314</v>
      </c>
      <c r="E634" s="1">
        <v>18</v>
      </c>
      <c r="F634" s="1">
        <v>210</v>
      </c>
      <c r="G634" s="3">
        <v>1</v>
      </c>
      <c r="H634" s="1"/>
      <c r="I634" s="1"/>
      <c r="J634" s="1"/>
    </row>
    <row r="635" spans="1:10" x14ac:dyDescent="0.25">
      <c r="A635" s="6">
        <v>629</v>
      </c>
      <c r="B635" s="1" t="s">
        <v>8</v>
      </c>
      <c r="C635" s="1"/>
      <c r="D635" s="1">
        <v>315</v>
      </c>
      <c r="E635" s="1">
        <v>15</v>
      </c>
      <c r="F635" s="1">
        <v>155</v>
      </c>
      <c r="G635" s="3">
        <v>-1</v>
      </c>
      <c r="H635" s="1"/>
      <c r="I635" s="1"/>
      <c r="J635" s="1"/>
    </row>
    <row r="636" spans="1:10" x14ac:dyDescent="0.25">
      <c r="A636" s="6">
        <v>630</v>
      </c>
      <c r="B636" s="1" t="s">
        <v>8</v>
      </c>
      <c r="C636" s="1"/>
      <c r="D636" s="1">
        <v>315</v>
      </c>
      <c r="E636" s="1">
        <v>14</v>
      </c>
      <c r="F636" s="1">
        <v>153</v>
      </c>
      <c r="G636" s="3">
        <v>2</v>
      </c>
      <c r="H636" s="1"/>
      <c r="I636" s="1"/>
      <c r="J636" s="1"/>
    </row>
    <row r="637" spans="1:10" x14ac:dyDescent="0.25">
      <c r="A637" s="6">
        <v>631</v>
      </c>
      <c r="B637" s="1" t="s">
        <v>8</v>
      </c>
      <c r="C637" s="1"/>
      <c r="D637" s="1">
        <v>316</v>
      </c>
      <c r="E637" s="1">
        <v>15</v>
      </c>
      <c r="F637" s="1">
        <v>186</v>
      </c>
      <c r="G637" s="3">
        <v>-1</v>
      </c>
      <c r="H637" s="1"/>
      <c r="I637" s="1"/>
      <c r="J637" s="1"/>
    </row>
    <row r="638" spans="1:10" x14ac:dyDescent="0.25">
      <c r="A638" s="6">
        <v>632</v>
      </c>
      <c r="B638" s="1" t="s">
        <v>8</v>
      </c>
      <c r="C638" s="1"/>
      <c r="D638" s="1">
        <v>316</v>
      </c>
      <c r="E638" s="1">
        <v>17</v>
      </c>
      <c r="F638" s="1">
        <v>200</v>
      </c>
      <c r="G638" s="3">
        <v>2</v>
      </c>
      <c r="H638" s="1"/>
      <c r="I638" s="1"/>
      <c r="J638" s="1"/>
    </row>
    <row r="639" spans="1:10" x14ac:dyDescent="0.25">
      <c r="A639" s="6">
        <v>633</v>
      </c>
      <c r="B639" s="1" t="s">
        <v>8</v>
      </c>
      <c r="C639" s="1"/>
      <c r="D639" s="1">
        <v>317</v>
      </c>
      <c r="E639" s="1">
        <v>12</v>
      </c>
      <c r="F639" s="1">
        <v>163</v>
      </c>
      <c r="G639" s="3">
        <v>-1</v>
      </c>
      <c r="H639" s="1"/>
      <c r="I639" s="1"/>
      <c r="J639" s="1"/>
    </row>
    <row r="640" spans="1:10" x14ac:dyDescent="0.25">
      <c r="A640" s="6">
        <v>634</v>
      </c>
      <c r="B640" s="1" t="s">
        <v>8</v>
      </c>
      <c r="C640" s="1"/>
      <c r="D640" s="1">
        <v>317</v>
      </c>
      <c r="E640" s="1">
        <v>20</v>
      </c>
      <c r="F640" s="1">
        <v>156</v>
      </c>
      <c r="G640" s="3">
        <v>2</v>
      </c>
      <c r="H640" s="1"/>
      <c r="I640" s="1"/>
      <c r="J640" s="1"/>
    </row>
    <row r="641" spans="1:10" x14ac:dyDescent="0.25">
      <c r="A641" s="6">
        <v>635</v>
      </c>
      <c r="B641" s="1" t="s">
        <v>8</v>
      </c>
      <c r="C641" s="1"/>
      <c r="D641" s="1">
        <v>318</v>
      </c>
      <c r="E641" s="1">
        <v>15</v>
      </c>
      <c r="F641" s="1">
        <v>185</v>
      </c>
      <c r="G641" s="3">
        <v>-2</v>
      </c>
      <c r="H641" s="1"/>
      <c r="I641" s="1"/>
      <c r="J641" s="1"/>
    </row>
    <row r="642" spans="1:10" x14ac:dyDescent="0.25">
      <c r="A642" s="6">
        <v>636</v>
      </c>
      <c r="B642" s="1" t="s">
        <v>8</v>
      </c>
      <c r="C642" s="1"/>
      <c r="D642" s="1">
        <v>318</v>
      </c>
      <c r="E642" s="1">
        <v>17</v>
      </c>
      <c r="F642" s="1">
        <v>192</v>
      </c>
      <c r="G642" s="3">
        <v>2</v>
      </c>
      <c r="H642" s="1"/>
      <c r="I642" s="1"/>
      <c r="J642" s="1"/>
    </row>
    <row r="643" spans="1:10" x14ac:dyDescent="0.25">
      <c r="A643" s="6">
        <v>637</v>
      </c>
      <c r="B643" s="1" t="s">
        <v>8</v>
      </c>
      <c r="C643" s="1"/>
      <c r="D643" s="1">
        <v>319</v>
      </c>
      <c r="E643" s="1">
        <v>23</v>
      </c>
      <c r="F643" s="1">
        <v>163</v>
      </c>
      <c r="G643" s="3">
        <v>0</v>
      </c>
      <c r="H643" s="1"/>
      <c r="I643" s="1"/>
      <c r="J643" s="1"/>
    </row>
    <row r="644" spans="1:10" x14ac:dyDescent="0.25">
      <c r="A644" s="6">
        <v>638</v>
      </c>
      <c r="B644" s="1" t="s">
        <v>8</v>
      </c>
      <c r="C644" s="1"/>
      <c r="D644" s="1">
        <v>319</v>
      </c>
      <c r="E644" s="1">
        <v>21</v>
      </c>
      <c r="F644" s="1">
        <v>138</v>
      </c>
      <c r="G644" s="3">
        <v>0</v>
      </c>
      <c r="H644" s="1"/>
      <c r="I644" s="1"/>
      <c r="J644" s="1"/>
    </row>
    <row r="645" spans="1:10" x14ac:dyDescent="0.25">
      <c r="A645" s="6">
        <v>639</v>
      </c>
      <c r="B645" s="1" t="s">
        <v>8</v>
      </c>
      <c r="C645" s="1"/>
      <c r="D645" s="1">
        <v>320</v>
      </c>
      <c r="E645" s="1">
        <v>15</v>
      </c>
      <c r="F645" s="1">
        <v>222</v>
      </c>
      <c r="G645" s="3">
        <v>0</v>
      </c>
      <c r="H645" s="1"/>
      <c r="I645" s="1"/>
      <c r="J645" s="1"/>
    </row>
    <row r="646" spans="1:10" x14ac:dyDescent="0.25">
      <c r="A646" s="6">
        <v>640</v>
      </c>
      <c r="B646" s="1" t="s">
        <v>8</v>
      </c>
      <c r="C646" s="1"/>
      <c r="D646" s="1">
        <v>320</v>
      </c>
      <c r="E646" s="1">
        <v>23</v>
      </c>
      <c r="F646" s="1">
        <v>226</v>
      </c>
      <c r="G646" s="3">
        <v>1</v>
      </c>
      <c r="H646" s="1"/>
      <c r="I646" s="1"/>
      <c r="J646" s="1"/>
    </row>
    <row r="647" spans="1:10" x14ac:dyDescent="0.25">
      <c r="A647" s="6">
        <v>641</v>
      </c>
      <c r="B647" s="1" t="s">
        <v>8</v>
      </c>
      <c r="C647" s="1"/>
      <c r="D647" s="1">
        <v>321</v>
      </c>
      <c r="E647" s="1">
        <v>11</v>
      </c>
      <c r="F647" s="1">
        <v>189</v>
      </c>
      <c r="G647" s="3">
        <v>0</v>
      </c>
      <c r="H647" s="1"/>
      <c r="I647" s="1"/>
      <c r="J647" s="1"/>
    </row>
    <row r="648" spans="1:10" x14ac:dyDescent="0.25">
      <c r="A648" s="6">
        <v>642</v>
      </c>
      <c r="B648" s="1" t="s">
        <v>8</v>
      </c>
      <c r="C648" s="1"/>
      <c r="D648" s="1">
        <v>321</v>
      </c>
      <c r="E648" s="1">
        <v>17</v>
      </c>
      <c r="F648" s="1">
        <v>239</v>
      </c>
      <c r="G648" s="3">
        <v>2</v>
      </c>
      <c r="H648" s="1"/>
      <c r="I648" s="1"/>
      <c r="J648" s="1"/>
    </row>
    <row r="649" spans="1:10" x14ac:dyDescent="0.25">
      <c r="A649" s="6">
        <v>643</v>
      </c>
      <c r="B649" s="1" t="s">
        <v>8</v>
      </c>
      <c r="C649" s="1"/>
      <c r="D649" s="1">
        <v>322</v>
      </c>
      <c r="E649" s="1">
        <v>17</v>
      </c>
      <c r="F649" s="1">
        <v>188</v>
      </c>
      <c r="G649" s="3">
        <v>-2</v>
      </c>
      <c r="H649" s="1"/>
      <c r="I649" s="1"/>
      <c r="J649" s="1"/>
    </row>
    <row r="650" spans="1:10" x14ac:dyDescent="0.25">
      <c r="A650" s="6">
        <v>644</v>
      </c>
      <c r="B650" s="1" t="s">
        <v>8</v>
      </c>
      <c r="C650" s="1"/>
      <c r="D650" s="1">
        <v>322</v>
      </c>
      <c r="E650" s="1">
        <v>21</v>
      </c>
      <c r="F650" s="1">
        <v>200</v>
      </c>
      <c r="G650" s="3">
        <v>2</v>
      </c>
      <c r="H650" s="1"/>
      <c r="I650" s="1"/>
      <c r="J650" s="1"/>
    </row>
    <row r="651" spans="1:10" x14ac:dyDescent="0.25">
      <c r="A651" s="6">
        <v>645</v>
      </c>
      <c r="B651" s="1" t="s">
        <v>8</v>
      </c>
      <c r="C651" s="1"/>
      <c r="D651" s="1">
        <v>323</v>
      </c>
      <c r="E651" s="1">
        <v>10</v>
      </c>
      <c r="F651" s="1">
        <v>236</v>
      </c>
      <c r="G651" s="3">
        <v>-2</v>
      </c>
      <c r="H651" s="1"/>
      <c r="I651" s="1"/>
      <c r="J651" s="1"/>
    </row>
    <row r="652" spans="1:10" x14ac:dyDescent="0.25">
      <c r="A652" s="6">
        <v>646</v>
      </c>
      <c r="B652" s="1" t="s">
        <v>8</v>
      </c>
      <c r="C652" s="1"/>
      <c r="D652" s="1">
        <v>323</v>
      </c>
      <c r="E652" s="1">
        <v>17</v>
      </c>
      <c r="F652" s="1">
        <v>143</v>
      </c>
      <c r="G652" s="3">
        <v>1</v>
      </c>
      <c r="H652" s="1"/>
      <c r="I652" s="1"/>
      <c r="J652" s="1"/>
    </row>
    <row r="653" spans="1:10" x14ac:dyDescent="0.25">
      <c r="A653" s="6">
        <v>647</v>
      </c>
      <c r="B653" s="1" t="s">
        <v>8</v>
      </c>
      <c r="C653" s="1"/>
      <c r="D653" s="1">
        <v>324</v>
      </c>
      <c r="E653" s="1">
        <v>18</v>
      </c>
      <c r="F653" s="1">
        <v>147</v>
      </c>
      <c r="G653" s="3">
        <v>0</v>
      </c>
      <c r="H653" s="1"/>
      <c r="I653" s="1"/>
      <c r="J653" s="1"/>
    </row>
    <row r="654" spans="1:10" x14ac:dyDescent="0.25">
      <c r="A654" s="6">
        <v>648</v>
      </c>
      <c r="B654" s="1" t="s">
        <v>8</v>
      </c>
      <c r="C654" s="1"/>
      <c r="D654" s="1">
        <v>324</v>
      </c>
      <c r="E654" s="1">
        <v>12</v>
      </c>
      <c r="F654" s="1">
        <v>152</v>
      </c>
      <c r="G654" s="3">
        <v>2</v>
      </c>
      <c r="H654" s="1"/>
      <c r="I654" s="1"/>
      <c r="J654" s="1"/>
    </row>
    <row r="655" spans="1:10" x14ac:dyDescent="0.25">
      <c r="A655" s="6">
        <v>649</v>
      </c>
      <c r="B655" s="1" t="s">
        <v>8</v>
      </c>
      <c r="C655" s="1"/>
      <c r="D655" s="1">
        <v>325</v>
      </c>
      <c r="E655" s="1">
        <v>28</v>
      </c>
      <c r="F655" s="1">
        <v>206</v>
      </c>
      <c r="G655" s="3">
        <v>-2</v>
      </c>
      <c r="H655" s="1"/>
      <c r="I655" s="1"/>
      <c r="J655" s="1"/>
    </row>
    <row r="656" spans="1:10" x14ac:dyDescent="0.25">
      <c r="A656" s="6">
        <v>650</v>
      </c>
      <c r="B656" s="1" t="s">
        <v>8</v>
      </c>
      <c r="C656" s="1"/>
      <c r="D656" s="1">
        <v>325</v>
      </c>
      <c r="E656" s="1">
        <v>10</v>
      </c>
      <c r="F656" s="1">
        <v>209</v>
      </c>
      <c r="G656" s="3">
        <v>1</v>
      </c>
      <c r="H656" s="1"/>
      <c r="I656" s="1"/>
      <c r="J656" s="1"/>
    </row>
    <row r="657" spans="1:10" x14ac:dyDescent="0.25">
      <c r="A657" s="6">
        <v>651</v>
      </c>
      <c r="B657" s="1" t="s">
        <v>8</v>
      </c>
      <c r="C657" s="1"/>
      <c r="D657" s="1">
        <v>326</v>
      </c>
      <c r="E657" s="1">
        <v>17</v>
      </c>
      <c r="F657" s="1">
        <v>185</v>
      </c>
      <c r="G657" s="3">
        <v>-1</v>
      </c>
      <c r="H657" s="1"/>
      <c r="I657" s="1"/>
      <c r="J657" s="1"/>
    </row>
    <row r="658" spans="1:10" x14ac:dyDescent="0.25">
      <c r="A658" s="6">
        <v>652</v>
      </c>
      <c r="B658" s="1" t="s">
        <v>8</v>
      </c>
      <c r="C658" s="1"/>
      <c r="D658" s="1">
        <v>326</v>
      </c>
      <c r="E658" s="1">
        <v>14</v>
      </c>
      <c r="F658" s="1">
        <v>206</v>
      </c>
      <c r="G658" s="3">
        <v>2</v>
      </c>
      <c r="H658" s="1"/>
      <c r="I658" s="1"/>
      <c r="J658" s="1"/>
    </row>
    <row r="659" spans="1:10" x14ac:dyDescent="0.25">
      <c r="A659" s="6">
        <v>653</v>
      </c>
      <c r="B659" s="1" t="s">
        <v>8</v>
      </c>
      <c r="C659" s="1"/>
      <c r="D659" s="1">
        <v>327</v>
      </c>
      <c r="E659" s="1">
        <v>19</v>
      </c>
      <c r="F659" s="1">
        <v>153</v>
      </c>
      <c r="G659" s="3">
        <v>-1</v>
      </c>
      <c r="H659" s="1"/>
      <c r="I659" s="1"/>
      <c r="J659" s="1"/>
    </row>
    <row r="660" spans="1:10" x14ac:dyDescent="0.25">
      <c r="A660" s="6">
        <v>654</v>
      </c>
      <c r="B660" s="1" t="s">
        <v>8</v>
      </c>
      <c r="C660" s="1"/>
      <c r="D660" s="1">
        <v>327</v>
      </c>
      <c r="E660" s="1">
        <v>24</v>
      </c>
      <c r="F660" s="1">
        <v>155</v>
      </c>
      <c r="G660" s="3">
        <v>0</v>
      </c>
      <c r="H660" s="1"/>
      <c r="I660" s="1"/>
      <c r="J660" s="1"/>
    </row>
    <row r="661" spans="1:10" x14ac:dyDescent="0.25">
      <c r="A661" s="6">
        <v>655</v>
      </c>
      <c r="B661" s="1" t="s">
        <v>8</v>
      </c>
      <c r="C661" s="1"/>
      <c r="D661" s="1">
        <v>328</v>
      </c>
      <c r="E661" s="1">
        <v>16</v>
      </c>
      <c r="F661" s="1">
        <v>155</v>
      </c>
      <c r="G661" s="3">
        <v>-2</v>
      </c>
      <c r="H661" s="1"/>
      <c r="I661" s="1"/>
      <c r="J661" s="1"/>
    </row>
    <row r="662" spans="1:10" x14ac:dyDescent="0.25">
      <c r="A662" s="6">
        <v>656</v>
      </c>
      <c r="B662" s="1" t="s">
        <v>8</v>
      </c>
      <c r="C662" s="1"/>
      <c r="D662" s="1">
        <v>328</v>
      </c>
      <c r="E662" s="1">
        <v>24</v>
      </c>
      <c r="F662" s="1">
        <v>207</v>
      </c>
      <c r="G662" s="3">
        <v>1</v>
      </c>
      <c r="H662" s="1"/>
      <c r="I662" s="1"/>
      <c r="J662" s="1"/>
    </row>
    <row r="663" spans="1:10" x14ac:dyDescent="0.25">
      <c r="A663" s="6">
        <v>657</v>
      </c>
      <c r="B663" s="1" t="s">
        <v>8</v>
      </c>
      <c r="C663" s="1"/>
      <c r="D663" s="1">
        <v>329</v>
      </c>
      <c r="E663" s="1">
        <v>25</v>
      </c>
      <c r="F663" s="1">
        <v>182</v>
      </c>
      <c r="G663" s="3">
        <v>-2</v>
      </c>
      <c r="H663" s="1"/>
      <c r="I663" s="1"/>
      <c r="J663" s="1"/>
    </row>
    <row r="664" spans="1:10" x14ac:dyDescent="0.25">
      <c r="A664" s="6">
        <v>658</v>
      </c>
      <c r="B664" s="1" t="s">
        <v>8</v>
      </c>
      <c r="C664" s="1"/>
      <c r="D664" s="1">
        <v>329</v>
      </c>
      <c r="E664" s="1">
        <v>24</v>
      </c>
      <c r="F664" s="1">
        <v>142</v>
      </c>
      <c r="G664" s="3">
        <v>0</v>
      </c>
      <c r="H664" s="1"/>
      <c r="I664" s="1"/>
      <c r="J664" s="1"/>
    </row>
    <row r="665" spans="1:10" x14ac:dyDescent="0.25">
      <c r="A665" s="6">
        <v>659</v>
      </c>
      <c r="B665" s="1" t="s">
        <v>8</v>
      </c>
      <c r="C665" s="1"/>
      <c r="D665" s="1">
        <v>330</v>
      </c>
      <c r="E665" s="1">
        <v>27</v>
      </c>
      <c r="F665" s="1">
        <v>210</v>
      </c>
      <c r="G665" s="3">
        <v>-2</v>
      </c>
      <c r="H665" s="1"/>
      <c r="I665" s="1"/>
      <c r="J665" s="1"/>
    </row>
    <row r="666" spans="1:10" x14ac:dyDescent="0.25">
      <c r="A666" s="6">
        <v>660</v>
      </c>
      <c r="B666" s="1" t="s">
        <v>8</v>
      </c>
      <c r="C666" s="1"/>
      <c r="D666" s="1">
        <v>330</v>
      </c>
      <c r="E666" s="1">
        <v>19</v>
      </c>
      <c r="F666" s="1">
        <v>128</v>
      </c>
      <c r="G666" s="3">
        <v>1</v>
      </c>
      <c r="H666" s="1"/>
      <c r="I666" s="1"/>
      <c r="J666" s="1"/>
    </row>
    <row r="667" spans="1:10" x14ac:dyDescent="0.25">
      <c r="A667" s="6">
        <v>661</v>
      </c>
      <c r="B667" s="1" t="s">
        <v>8</v>
      </c>
      <c r="C667" s="1"/>
      <c r="D667" s="1">
        <v>331</v>
      </c>
      <c r="E667" s="1">
        <v>20</v>
      </c>
      <c r="F667" s="1">
        <v>162</v>
      </c>
      <c r="G667" s="3">
        <v>-1</v>
      </c>
      <c r="H667" s="1"/>
      <c r="I667" s="1"/>
      <c r="J667" s="1"/>
    </row>
    <row r="668" spans="1:10" x14ac:dyDescent="0.25">
      <c r="A668" s="6">
        <v>662</v>
      </c>
      <c r="B668" s="1" t="s">
        <v>8</v>
      </c>
      <c r="C668" s="1"/>
      <c r="D668" s="1">
        <v>331</v>
      </c>
      <c r="E668" s="1">
        <v>27</v>
      </c>
      <c r="F668" s="1">
        <v>134</v>
      </c>
      <c r="G668" s="3">
        <v>0</v>
      </c>
      <c r="H668" s="1"/>
      <c r="I668" s="1"/>
      <c r="J668" s="1"/>
    </row>
    <row r="669" spans="1:10" x14ac:dyDescent="0.25">
      <c r="A669" s="6">
        <v>663</v>
      </c>
      <c r="B669" s="1" t="s">
        <v>8</v>
      </c>
      <c r="C669" s="1"/>
      <c r="D669" s="1">
        <v>332</v>
      </c>
      <c r="E669" s="1">
        <v>25</v>
      </c>
      <c r="F669" s="1">
        <v>147</v>
      </c>
      <c r="G669" s="3">
        <v>-1</v>
      </c>
      <c r="H669" s="1"/>
      <c r="I669" s="1"/>
      <c r="J669" s="1"/>
    </row>
    <row r="670" spans="1:10" x14ac:dyDescent="0.25">
      <c r="A670" s="6">
        <v>664</v>
      </c>
      <c r="B670" s="1" t="s">
        <v>8</v>
      </c>
      <c r="C670" s="1"/>
      <c r="D670" s="1">
        <v>332</v>
      </c>
      <c r="E670" s="1">
        <v>21</v>
      </c>
      <c r="F670" s="1">
        <v>175</v>
      </c>
      <c r="G670" s="3">
        <v>1</v>
      </c>
      <c r="H670" s="1"/>
      <c r="I670" s="1"/>
      <c r="J670" s="1"/>
    </row>
    <row r="671" spans="1:10" x14ac:dyDescent="0.25">
      <c r="A671" s="6">
        <v>665</v>
      </c>
      <c r="B671" s="1" t="s">
        <v>8</v>
      </c>
      <c r="C671" s="1"/>
      <c r="D671" s="1">
        <v>333</v>
      </c>
      <c r="E671" s="1">
        <v>17</v>
      </c>
      <c r="F671" s="1">
        <v>230</v>
      </c>
      <c r="G671" s="3">
        <v>0</v>
      </c>
      <c r="H671" s="1"/>
      <c r="I671" s="1"/>
      <c r="J671" s="1"/>
    </row>
    <row r="672" spans="1:10" x14ac:dyDescent="0.25">
      <c r="A672" s="6">
        <v>666</v>
      </c>
      <c r="B672" s="1" t="s">
        <v>8</v>
      </c>
      <c r="C672" s="1"/>
      <c r="D672" s="1">
        <v>333</v>
      </c>
      <c r="E672" s="1">
        <v>10</v>
      </c>
      <c r="F672" s="1">
        <v>231</v>
      </c>
      <c r="G672" s="3">
        <v>0</v>
      </c>
      <c r="H672" s="1"/>
      <c r="I672" s="1"/>
      <c r="J672" s="1"/>
    </row>
    <row r="673" spans="1:10" x14ac:dyDescent="0.25">
      <c r="A673" s="6">
        <v>667</v>
      </c>
      <c r="B673" s="1" t="s">
        <v>8</v>
      </c>
      <c r="C673" s="1"/>
      <c r="D673" s="1">
        <v>334</v>
      </c>
      <c r="E673" s="1">
        <v>15</v>
      </c>
      <c r="F673" s="1">
        <v>146</v>
      </c>
      <c r="G673" s="3">
        <v>-1</v>
      </c>
      <c r="H673" s="1"/>
      <c r="I673" s="1"/>
      <c r="J673" s="1"/>
    </row>
    <row r="674" spans="1:10" x14ac:dyDescent="0.25">
      <c r="A674" s="6">
        <v>668</v>
      </c>
      <c r="B674" s="1" t="s">
        <v>8</v>
      </c>
      <c r="C674" s="1"/>
      <c r="D674" s="1">
        <v>334</v>
      </c>
      <c r="E674" s="1">
        <v>12</v>
      </c>
      <c r="F674" s="1">
        <v>158</v>
      </c>
      <c r="G674" s="3">
        <v>2</v>
      </c>
      <c r="H674" s="1"/>
      <c r="I674" s="1"/>
      <c r="J674" s="1"/>
    </row>
    <row r="675" spans="1:10" x14ac:dyDescent="0.25">
      <c r="A675" s="6">
        <v>669</v>
      </c>
      <c r="B675" s="1" t="s">
        <v>8</v>
      </c>
      <c r="C675" s="1"/>
      <c r="D675" s="1">
        <v>335</v>
      </c>
      <c r="E675" s="1">
        <v>14</v>
      </c>
      <c r="F675" s="1">
        <v>224</v>
      </c>
      <c r="G675" s="3">
        <v>0</v>
      </c>
      <c r="H675" s="1"/>
      <c r="I675" s="1"/>
      <c r="J675" s="1"/>
    </row>
    <row r="676" spans="1:10" x14ac:dyDescent="0.25">
      <c r="A676" s="6">
        <v>670</v>
      </c>
      <c r="B676" s="1" t="s">
        <v>8</v>
      </c>
      <c r="C676" s="1"/>
      <c r="D676" s="1">
        <v>335</v>
      </c>
      <c r="E676" s="1">
        <v>26</v>
      </c>
      <c r="F676" s="1">
        <v>175</v>
      </c>
      <c r="G676" s="3">
        <v>2</v>
      </c>
      <c r="H676" s="1"/>
      <c r="I676" s="1"/>
      <c r="J676" s="1"/>
    </row>
    <row r="677" spans="1:10" x14ac:dyDescent="0.25">
      <c r="A677" s="6">
        <v>671</v>
      </c>
      <c r="B677" s="1" t="s">
        <v>8</v>
      </c>
      <c r="C677" s="1"/>
      <c r="D677" s="1">
        <v>336</v>
      </c>
      <c r="E677" s="1">
        <v>25</v>
      </c>
      <c r="F677" s="1">
        <v>148</v>
      </c>
      <c r="G677" s="3">
        <v>-1</v>
      </c>
      <c r="H677" s="1"/>
      <c r="I677" s="1"/>
      <c r="J677" s="1"/>
    </row>
    <row r="678" spans="1:10" x14ac:dyDescent="0.25">
      <c r="A678" s="6">
        <v>672</v>
      </c>
      <c r="B678" s="1" t="s">
        <v>8</v>
      </c>
      <c r="C678" s="1"/>
      <c r="D678" s="1">
        <v>336</v>
      </c>
      <c r="E678" s="1">
        <v>20</v>
      </c>
      <c r="F678" s="1">
        <v>176</v>
      </c>
      <c r="G678" s="3">
        <v>0</v>
      </c>
      <c r="H678" s="1"/>
      <c r="I678" s="1"/>
      <c r="J678" s="1"/>
    </row>
    <row r="679" spans="1:10" x14ac:dyDescent="0.25">
      <c r="A679" s="6">
        <v>673</v>
      </c>
      <c r="B679" s="1" t="s">
        <v>8</v>
      </c>
      <c r="C679" s="1"/>
      <c r="D679" s="1">
        <v>337</v>
      </c>
      <c r="E679" s="1">
        <v>25</v>
      </c>
      <c r="F679" s="1">
        <v>124</v>
      </c>
      <c r="G679" s="3">
        <v>0</v>
      </c>
      <c r="H679" s="1"/>
      <c r="I679" s="1"/>
      <c r="J679" s="1"/>
    </row>
    <row r="680" spans="1:10" x14ac:dyDescent="0.25">
      <c r="A680" s="6">
        <v>674</v>
      </c>
      <c r="B680" s="1" t="s">
        <v>8</v>
      </c>
      <c r="C680" s="1"/>
      <c r="D680" s="1">
        <v>337</v>
      </c>
      <c r="E680" s="1">
        <v>14</v>
      </c>
      <c r="F680" s="1">
        <v>143</v>
      </c>
      <c r="G680" s="3">
        <v>0</v>
      </c>
      <c r="H680" s="1"/>
      <c r="I680" s="1"/>
      <c r="J680" s="1"/>
    </row>
    <row r="681" spans="1:10" x14ac:dyDescent="0.25">
      <c r="A681" s="6">
        <v>675</v>
      </c>
      <c r="B681" s="1" t="s">
        <v>8</v>
      </c>
      <c r="C681" s="1"/>
      <c r="D681" s="1">
        <v>338</v>
      </c>
      <c r="E681" s="1">
        <v>25</v>
      </c>
      <c r="F681" s="1">
        <v>201</v>
      </c>
      <c r="G681" s="3">
        <v>-1</v>
      </c>
      <c r="H681" s="1"/>
      <c r="I681" s="1"/>
      <c r="J681" s="1"/>
    </row>
    <row r="682" spans="1:10" x14ac:dyDescent="0.25">
      <c r="A682" s="6">
        <v>676</v>
      </c>
      <c r="B682" s="1" t="s">
        <v>8</v>
      </c>
      <c r="C682" s="1"/>
      <c r="D682" s="1">
        <v>338</v>
      </c>
      <c r="E682" s="1">
        <v>28</v>
      </c>
      <c r="F682" s="1">
        <v>199</v>
      </c>
      <c r="G682" s="3">
        <v>1</v>
      </c>
      <c r="H682" s="1"/>
      <c r="I682" s="1"/>
      <c r="J682" s="1"/>
    </row>
    <row r="683" spans="1:10" x14ac:dyDescent="0.25">
      <c r="A683" s="6">
        <v>677</v>
      </c>
      <c r="B683" s="1" t="s">
        <v>8</v>
      </c>
      <c r="C683" s="1"/>
      <c r="D683" s="1">
        <v>339</v>
      </c>
      <c r="E683" s="1">
        <v>11</v>
      </c>
      <c r="F683" s="1">
        <v>221</v>
      </c>
      <c r="G683" s="3">
        <v>0</v>
      </c>
      <c r="H683" s="1"/>
      <c r="I683" s="1"/>
      <c r="J683" s="1"/>
    </row>
    <row r="684" spans="1:10" x14ac:dyDescent="0.25">
      <c r="A684" s="6">
        <v>678</v>
      </c>
      <c r="B684" s="1" t="s">
        <v>8</v>
      </c>
      <c r="C684" s="1"/>
      <c r="D684" s="1">
        <v>339</v>
      </c>
      <c r="E684" s="1">
        <v>19</v>
      </c>
      <c r="F684" s="1">
        <v>135</v>
      </c>
      <c r="G684" s="3">
        <v>2</v>
      </c>
      <c r="H684" s="1"/>
      <c r="I684" s="1"/>
      <c r="J684" s="1"/>
    </row>
    <row r="685" spans="1:10" x14ac:dyDescent="0.25">
      <c r="A685" s="6">
        <v>679</v>
      </c>
      <c r="B685" s="1" t="s">
        <v>8</v>
      </c>
      <c r="C685" s="1"/>
      <c r="D685" s="1">
        <v>340</v>
      </c>
      <c r="E685" s="1">
        <v>14</v>
      </c>
      <c r="F685" s="1">
        <v>153</v>
      </c>
      <c r="G685" s="3">
        <v>0</v>
      </c>
      <c r="H685" s="1"/>
      <c r="I685" s="1"/>
      <c r="J685" s="1"/>
    </row>
    <row r="686" spans="1:10" x14ac:dyDescent="0.25">
      <c r="A686" s="6">
        <v>680</v>
      </c>
      <c r="B686" s="1" t="s">
        <v>8</v>
      </c>
      <c r="C686" s="1"/>
      <c r="D686" s="1">
        <v>340</v>
      </c>
      <c r="E686" s="1">
        <v>12</v>
      </c>
      <c r="F686" s="1">
        <v>221</v>
      </c>
      <c r="G686" s="3">
        <v>1</v>
      </c>
      <c r="H686" s="1"/>
      <c r="I686" s="1"/>
      <c r="J686" s="1"/>
    </row>
    <row r="687" spans="1:10" x14ac:dyDescent="0.25">
      <c r="A687" s="6">
        <v>681</v>
      </c>
      <c r="B687" s="1" t="s">
        <v>8</v>
      </c>
      <c r="C687" s="1"/>
      <c r="D687" s="1">
        <v>341</v>
      </c>
      <c r="E687" s="1">
        <v>28</v>
      </c>
      <c r="F687" s="1">
        <v>136</v>
      </c>
      <c r="G687" s="3">
        <v>-2</v>
      </c>
      <c r="H687" s="1"/>
      <c r="I687" s="1"/>
      <c r="J687" s="1"/>
    </row>
    <row r="688" spans="1:10" x14ac:dyDescent="0.25">
      <c r="A688" s="6">
        <v>682</v>
      </c>
      <c r="B688" s="1" t="s">
        <v>8</v>
      </c>
      <c r="C688" s="1"/>
      <c r="D688" s="1">
        <v>341</v>
      </c>
      <c r="E688" s="1">
        <v>18</v>
      </c>
      <c r="F688" s="1">
        <v>158</v>
      </c>
      <c r="G688" s="3">
        <v>0</v>
      </c>
      <c r="H688" s="1"/>
      <c r="I688" s="1"/>
      <c r="J688" s="1"/>
    </row>
    <row r="689" spans="1:10" x14ac:dyDescent="0.25">
      <c r="A689" s="6">
        <v>683</v>
      </c>
      <c r="B689" s="1" t="s">
        <v>8</v>
      </c>
      <c r="C689" s="1"/>
      <c r="D689" s="1">
        <v>342</v>
      </c>
      <c r="E689" s="1">
        <v>23</v>
      </c>
      <c r="F689" s="1">
        <v>120</v>
      </c>
      <c r="G689" s="3">
        <v>0</v>
      </c>
      <c r="H689" s="1"/>
      <c r="I689" s="1"/>
      <c r="J689" s="1"/>
    </row>
    <row r="690" spans="1:10" x14ac:dyDescent="0.25">
      <c r="A690" s="6">
        <v>684</v>
      </c>
      <c r="B690" s="1" t="s">
        <v>8</v>
      </c>
      <c r="C690" s="1"/>
      <c r="D690" s="1">
        <v>342</v>
      </c>
      <c r="E690" s="1">
        <v>18</v>
      </c>
      <c r="F690" s="1">
        <v>191</v>
      </c>
      <c r="G690" s="3">
        <v>1</v>
      </c>
      <c r="H690" s="1"/>
      <c r="I690" s="1"/>
      <c r="J690" s="1"/>
    </row>
    <row r="691" spans="1:10" x14ac:dyDescent="0.25">
      <c r="A691" s="6">
        <v>685</v>
      </c>
      <c r="B691" s="1" t="s">
        <v>8</v>
      </c>
      <c r="C691" s="1"/>
      <c r="D691" s="1">
        <v>343</v>
      </c>
      <c r="E691" s="1">
        <v>18</v>
      </c>
      <c r="F691" s="1">
        <v>205</v>
      </c>
      <c r="G691" s="3">
        <v>-1</v>
      </c>
      <c r="H691" s="1"/>
      <c r="I691" s="1"/>
      <c r="J691" s="1"/>
    </row>
    <row r="692" spans="1:10" x14ac:dyDescent="0.25">
      <c r="A692" s="6">
        <v>686</v>
      </c>
      <c r="B692" s="1" t="s">
        <v>8</v>
      </c>
      <c r="C692" s="1"/>
      <c r="D692" s="1">
        <v>343</v>
      </c>
      <c r="E692" s="1">
        <v>22</v>
      </c>
      <c r="F692" s="1">
        <v>201</v>
      </c>
      <c r="G692" s="3">
        <v>0</v>
      </c>
      <c r="H692" s="1"/>
      <c r="I692" s="1"/>
      <c r="J692" s="1"/>
    </row>
    <row r="693" spans="1:10" x14ac:dyDescent="0.25">
      <c r="A693" s="6">
        <v>687</v>
      </c>
      <c r="B693" s="1" t="s">
        <v>8</v>
      </c>
      <c r="C693" s="1"/>
      <c r="D693" s="1">
        <v>344</v>
      </c>
      <c r="E693" s="1">
        <v>27</v>
      </c>
      <c r="F693" s="1">
        <v>120</v>
      </c>
      <c r="G693" s="3">
        <v>-2</v>
      </c>
      <c r="H693" s="1"/>
      <c r="I693" s="1"/>
      <c r="J693" s="1"/>
    </row>
    <row r="694" spans="1:10" x14ac:dyDescent="0.25">
      <c r="A694" s="6">
        <v>688</v>
      </c>
      <c r="B694" s="1" t="s">
        <v>8</v>
      </c>
      <c r="C694" s="1"/>
      <c r="D694" s="1">
        <v>344</v>
      </c>
      <c r="E694" s="1">
        <v>16</v>
      </c>
      <c r="F694" s="1">
        <v>237</v>
      </c>
      <c r="G694" s="3">
        <v>2</v>
      </c>
      <c r="H694" s="1"/>
      <c r="I694" s="1"/>
      <c r="J694" s="1"/>
    </row>
    <row r="695" spans="1:10" x14ac:dyDescent="0.25">
      <c r="A695" s="6">
        <v>689</v>
      </c>
      <c r="B695" s="1" t="s">
        <v>8</v>
      </c>
      <c r="C695" s="1"/>
      <c r="D695" s="1">
        <v>345</v>
      </c>
      <c r="E695" s="1">
        <v>22</v>
      </c>
      <c r="F695" s="1">
        <v>149</v>
      </c>
      <c r="G695" s="3">
        <v>-2</v>
      </c>
      <c r="H695" s="1"/>
      <c r="I695" s="1"/>
      <c r="J695" s="1"/>
    </row>
    <row r="696" spans="1:10" x14ac:dyDescent="0.25">
      <c r="A696" s="6">
        <v>690</v>
      </c>
      <c r="B696" s="1" t="s">
        <v>8</v>
      </c>
      <c r="C696" s="1"/>
      <c r="D696" s="1">
        <v>345</v>
      </c>
      <c r="E696" s="1">
        <v>15</v>
      </c>
      <c r="F696" s="1">
        <v>193</v>
      </c>
      <c r="G696" s="3">
        <v>1</v>
      </c>
      <c r="H696" s="1"/>
      <c r="I696" s="1"/>
      <c r="J696" s="1"/>
    </row>
    <row r="697" spans="1:10" x14ac:dyDescent="0.25">
      <c r="A697" s="6">
        <v>691</v>
      </c>
      <c r="B697" s="1" t="s">
        <v>8</v>
      </c>
      <c r="C697" s="1"/>
      <c r="D697" s="1">
        <v>346</v>
      </c>
      <c r="E697" s="1">
        <v>27</v>
      </c>
      <c r="F697" s="1">
        <v>146</v>
      </c>
      <c r="G697" s="3">
        <v>-1</v>
      </c>
      <c r="H697" s="1"/>
      <c r="I697" s="1"/>
      <c r="J697" s="1"/>
    </row>
    <row r="698" spans="1:10" x14ac:dyDescent="0.25">
      <c r="A698" s="6">
        <v>692</v>
      </c>
      <c r="B698" s="1" t="s">
        <v>8</v>
      </c>
      <c r="C698" s="1"/>
      <c r="D698" s="1">
        <v>346</v>
      </c>
      <c r="E698" s="1">
        <v>17</v>
      </c>
      <c r="F698" s="1">
        <v>179</v>
      </c>
      <c r="G698" s="3">
        <v>1</v>
      </c>
      <c r="H698" s="1"/>
      <c r="I698" s="1"/>
      <c r="J698" s="1"/>
    </row>
    <row r="699" spans="1:10" x14ac:dyDescent="0.25">
      <c r="A699" s="6">
        <v>693</v>
      </c>
      <c r="B699" s="1" t="s">
        <v>8</v>
      </c>
      <c r="C699" s="1"/>
      <c r="D699" s="1">
        <v>347</v>
      </c>
      <c r="E699" s="1">
        <v>20</v>
      </c>
      <c r="F699" s="1">
        <v>207</v>
      </c>
      <c r="G699" s="3">
        <v>-1</v>
      </c>
      <c r="H699" s="1"/>
      <c r="I699" s="1"/>
      <c r="J699" s="1"/>
    </row>
    <row r="700" spans="1:10" x14ac:dyDescent="0.25">
      <c r="A700" s="6">
        <v>694</v>
      </c>
      <c r="B700" s="1" t="s">
        <v>8</v>
      </c>
      <c r="C700" s="1"/>
      <c r="D700" s="1">
        <v>347</v>
      </c>
      <c r="E700" s="1">
        <v>15</v>
      </c>
      <c r="F700" s="1">
        <v>195</v>
      </c>
      <c r="G700" s="3">
        <v>0</v>
      </c>
      <c r="H700" s="1"/>
      <c r="I700" s="1"/>
      <c r="J700" s="1"/>
    </row>
    <row r="701" spans="1:10" x14ac:dyDescent="0.25">
      <c r="A701" s="6">
        <v>695</v>
      </c>
      <c r="B701" s="1" t="s">
        <v>8</v>
      </c>
      <c r="C701" s="1"/>
      <c r="D701" s="1">
        <v>348</v>
      </c>
      <c r="E701" s="1">
        <v>16</v>
      </c>
      <c r="F701" s="1">
        <v>131</v>
      </c>
      <c r="G701" s="3">
        <v>-1</v>
      </c>
      <c r="H701" s="1"/>
      <c r="I701" s="1"/>
      <c r="J701" s="1"/>
    </row>
    <row r="702" spans="1:10" x14ac:dyDescent="0.25">
      <c r="A702" s="6">
        <v>696</v>
      </c>
      <c r="B702" s="1" t="s">
        <v>8</v>
      </c>
      <c r="C702" s="1"/>
      <c r="D702" s="1">
        <v>348</v>
      </c>
      <c r="E702" s="1">
        <v>14</v>
      </c>
      <c r="F702" s="1">
        <v>160</v>
      </c>
      <c r="G702" s="3">
        <v>0</v>
      </c>
      <c r="H702" s="1"/>
      <c r="I702" s="1"/>
      <c r="J702" s="1"/>
    </row>
    <row r="703" spans="1:10" x14ac:dyDescent="0.25">
      <c r="A703" s="6">
        <v>697</v>
      </c>
      <c r="B703" s="1" t="s">
        <v>8</v>
      </c>
      <c r="C703" s="1"/>
      <c r="D703" s="1">
        <v>349</v>
      </c>
      <c r="E703" s="1">
        <v>21</v>
      </c>
      <c r="F703" s="1">
        <v>184</v>
      </c>
      <c r="G703" s="3">
        <v>-1</v>
      </c>
      <c r="H703" s="1"/>
      <c r="I703" s="1"/>
      <c r="J703" s="1"/>
    </row>
    <row r="704" spans="1:10" x14ac:dyDescent="0.25">
      <c r="A704" s="6">
        <v>698</v>
      </c>
      <c r="B704" s="1" t="s">
        <v>8</v>
      </c>
      <c r="C704" s="1"/>
      <c r="D704" s="1">
        <v>349</v>
      </c>
      <c r="E704" s="1">
        <v>18</v>
      </c>
      <c r="F704" s="1">
        <v>194</v>
      </c>
      <c r="G704" s="3">
        <v>1</v>
      </c>
      <c r="H704" s="1"/>
      <c r="I704" s="1"/>
      <c r="J704" s="1"/>
    </row>
    <row r="705" spans="1:10" x14ac:dyDescent="0.25">
      <c r="A705" s="6">
        <v>699</v>
      </c>
      <c r="B705" s="1" t="s">
        <v>8</v>
      </c>
      <c r="C705" s="1"/>
      <c r="D705" s="1">
        <v>350</v>
      </c>
      <c r="E705" s="1">
        <v>12</v>
      </c>
      <c r="F705" s="1">
        <v>149</v>
      </c>
      <c r="G705" s="3">
        <v>-2</v>
      </c>
      <c r="H705" s="1"/>
      <c r="I705" s="1"/>
      <c r="J705" s="1"/>
    </row>
    <row r="706" spans="1:10" x14ac:dyDescent="0.25">
      <c r="A706" s="6">
        <v>700</v>
      </c>
      <c r="B706" s="1" t="s">
        <v>8</v>
      </c>
      <c r="C706" s="1"/>
      <c r="D706" s="1">
        <v>350</v>
      </c>
      <c r="E706" s="1">
        <v>16</v>
      </c>
      <c r="F706" s="1">
        <v>232</v>
      </c>
      <c r="G706" s="3">
        <v>2</v>
      </c>
      <c r="H706" s="1"/>
      <c r="I706" s="1"/>
      <c r="J706" s="1"/>
    </row>
    <row r="707" spans="1:10" x14ac:dyDescent="0.25">
      <c r="A707" s="6">
        <v>701</v>
      </c>
      <c r="B707" s="1" t="s">
        <v>8</v>
      </c>
      <c r="C707" s="1"/>
      <c r="D707" s="1">
        <v>351</v>
      </c>
      <c r="E707" s="1">
        <v>12</v>
      </c>
      <c r="F707" s="1">
        <v>136</v>
      </c>
      <c r="G707" s="3">
        <v>0</v>
      </c>
      <c r="H707" s="1"/>
      <c r="I707" s="1"/>
      <c r="J707" s="1"/>
    </row>
    <row r="708" spans="1:10" x14ac:dyDescent="0.25">
      <c r="A708" s="6">
        <v>702</v>
      </c>
      <c r="B708" s="1" t="s">
        <v>8</v>
      </c>
      <c r="C708" s="1"/>
      <c r="D708" s="1">
        <v>351</v>
      </c>
      <c r="E708" s="1">
        <v>13</v>
      </c>
      <c r="F708" s="1">
        <v>196</v>
      </c>
      <c r="G708" s="3">
        <v>1</v>
      </c>
      <c r="H708" s="1"/>
      <c r="I708" s="1"/>
      <c r="J708" s="1"/>
    </row>
    <row r="709" spans="1:10" x14ac:dyDescent="0.25">
      <c r="A709" s="6">
        <v>703</v>
      </c>
      <c r="B709" s="1" t="s">
        <v>8</v>
      </c>
      <c r="C709" s="1"/>
      <c r="D709" s="1">
        <v>352</v>
      </c>
      <c r="E709" s="1">
        <v>26</v>
      </c>
      <c r="F709" s="1">
        <v>223</v>
      </c>
      <c r="G709" s="3">
        <v>-1</v>
      </c>
      <c r="H709" s="1"/>
      <c r="I709" s="1"/>
      <c r="J709" s="1"/>
    </row>
    <row r="710" spans="1:10" x14ac:dyDescent="0.25">
      <c r="A710" s="6">
        <v>704</v>
      </c>
      <c r="B710" s="1" t="s">
        <v>8</v>
      </c>
      <c r="C710" s="1"/>
      <c r="D710" s="1">
        <v>352</v>
      </c>
      <c r="E710" s="1">
        <v>13</v>
      </c>
      <c r="F710" s="1">
        <v>168</v>
      </c>
      <c r="G710" s="3">
        <v>0</v>
      </c>
      <c r="H710" s="1"/>
      <c r="I710" s="1"/>
      <c r="J710" s="1"/>
    </row>
    <row r="711" spans="1:10" x14ac:dyDescent="0.25">
      <c r="A711" s="6">
        <v>705</v>
      </c>
      <c r="B711" s="1" t="s">
        <v>8</v>
      </c>
      <c r="C711" s="1"/>
      <c r="D711" s="1">
        <v>353</v>
      </c>
      <c r="E711" s="1">
        <v>18</v>
      </c>
      <c r="F711" s="1">
        <v>164</v>
      </c>
      <c r="G711" s="3">
        <v>0</v>
      </c>
      <c r="H711" s="1"/>
      <c r="I711" s="1"/>
      <c r="J711" s="1"/>
    </row>
    <row r="712" spans="1:10" x14ac:dyDescent="0.25">
      <c r="A712" s="6">
        <v>706</v>
      </c>
      <c r="B712" s="1" t="s">
        <v>8</v>
      </c>
      <c r="C712" s="1"/>
      <c r="D712" s="1">
        <v>353</v>
      </c>
      <c r="E712" s="1">
        <v>28</v>
      </c>
      <c r="F712" s="1">
        <v>221</v>
      </c>
      <c r="G712" s="3">
        <v>2</v>
      </c>
      <c r="H712" s="1"/>
      <c r="I712" s="1"/>
      <c r="J712" s="1"/>
    </row>
    <row r="713" spans="1:10" x14ac:dyDescent="0.25">
      <c r="A713" s="6">
        <v>707</v>
      </c>
      <c r="B713" s="1" t="s">
        <v>8</v>
      </c>
      <c r="C713" s="1"/>
      <c r="D713" s="1">
        <v>354</v>
      </c>
      <c r="E713" s="1">
        <v>16</v>
      </c>
      <c r="F713" s="1">
        <v>236</v>
      </c>
      <c r="G713" s="3">
        <v>-2</v>
      </c>
      <c r="H713" s="1"/>
      <c r="I713" s="1"/>
      <c r="J713" s="1"/>
    </row>
    <row r="714" spans="1:10" x14ac:dyDescent="0.25">
      <c r="A714" s="6">
        <v>708</v>
      </c>
      <c r="B714" s="1" t="s">
        <v>8</v>
      </c>
      <c r="C714" s="1"/>
      <c r="D714" s="1">
        <v>354</v>
      </c>
      <c r="E714" s="1">
        <v>20</v>
      </c>
      <c r="F714" s="1">
        <v>156</v>
      </c>
      <c r="G714" s="3">
        <v>1</v>
      </c>
      <c r="H714" s="1"/>
      <c r="I714" s="1"/>
      <c r="J714" s="1"/>
    </row>
    <row r="715" spans="1:10" x14ac:dyDescent="0.25">
      <c r="A715" s="6">
        <v>709</v>
      </c>
      <c r="B715" s="1" t="s">
        <v>8</v>
      </c>
      <c r="C715" s="1"/>
      <c r="D715" s="1">
        <v>355</v>
      </c>
      <c r="E715" s="1">
        <v>18</v>
      </c>
      <c r="F715" s="1">
        <v>179</v>
      </c>
      <c r="G715" s="3">
        <v>-2</v>
      </c>
      <c r="H715" s="1"/>
      <c r="I715" s="1"/>
      <c r="J715" s="1"/>
    </row>
    <row r="716" spans="1:10" x14ac:dyDescent="0.25">
      <c r="A716" s="6">
        <v>710</v>
      </c>
      <c r="B716" s="1" t="s">
        <v>8</v>
      </c>
      <c r="C716" s="1"/>
      <c r="D716" s="1">
        <v>355</v>
      </c>
      <c r="E716" s="1">
        <v>13</v>
      </c>
      <c r="F716" s="1">
        <v>200</v>
      </c>
      <c r="G716" s="3">
        <v>1</v>
      </c>
      <c r="H716" s="1"/>
      <c r="I716" s="1"/>
      <c r="J716" s="1"/>
    </row>
    <row r="717" spans="1:10" x14ac:dyDescent="0.25">
      <c r="A717" s="6">
        <v>711</v>
      </c>
      <c r="B717" s="1" t="s">
        <v>8</v>
      </c>
      <c r="C717" s="1"/>
      <c r="D717" s="1">
        <v>356</v>
      </c>
      <c r="E717" s="1">
        <v>22</v>
      </c>
      <c r="F717" s="1">
        <v>203</v>
      </c>
      <c r="G717" s="3">
        <v>-1</v>
      </c>
      <c r="H717" s="1"/>
      <c r="I717" s="1"/>
      <c r="J717" s="1"/>
    </row>
    <row r="718" spans="1:10" x14ac:dyDescent="0.25">
      <c r="A718" s="6">
        <v>712</v>
      </c>
      <c r="B718" s="1" t="s">
        <v>8</v>
      </c>
      <c r="C718" s="1"/>
      <c r="D718" s="1">
        <v>356</v>
      </c>
      <c r="E718" s="1">
        <v>13</v>
      </c>
      <c r="F718" s="1">
        <v>185</v>
      </c>
      <c r="G718" s="3">
        <v>0</v>
      </c>
      <c r="H718" s="1"/>
      <c r="I718" s="1"/>
      <c r="J718" s="1"/>
    </row>
    <row r="719" spans="1:10" x14ac:dyDescent="0.25">
      <c r="A719" s="6">
        <v>713</v>
      </c>
      <c r="B719" s="1" t="s">
        <v>8</v>
      </c>
      <c r="C719" s="1"/>
      <c r="D719" s="1">
        <v>357</v>
      </c>
      <c r="E719" s="1">
        <v>11</v>
      </c>
      <c r="F719" s="1">
        <v>122</v>
      </c>
      <c r="G719" s="3">
        <v>-2</v>
      </c>
      <c r="H719" s="1"/>
      <c r="I719" s="1"/>
      <c r="J719" s="1"/>
    </row>
    <row r="720" spans="1:10" x14ac:dyDescent="0.25">
      <c r="A720" s="6">
        <v>714</v>
      </c>
      <c r="B720" s="1" t="s">
        <v>8</v>
      </c>
      <c r="C720" s="1"/>
      <c r="D720" s="1">
        <v>357</v>
      </c>
      <c r="E720" s="1">
        <v>22</v>
      </c>
      <c r="F720" s="1">
        <v>183</v>
      </c>
      <c r="G720" s="3">
        <v>0</v>
      </c>
      <c r="H720" s="1"/>
      <c r="I720" s="1"/>
      <c r="J720" s="1"/>
    </row>
    <row r="721" spans="1:10" x14ac:dyDescent="0.25">
      <c r="A721" s="6">
        <v>715</v>
      </c>
      <c r="B721" s="1" t="s">
        <v>8</v>
      </c>
      <c r="C721" s="1"/>
      <c r="D721" s="1">
        <v>358</v>
      </c>
      <c r="E721" s="1">
        <v>22</v>
      </c>
      <c r="F721" s="1">
        <v>149</v>
      </c>
      <c r="G721" s="3">
        <v>-2</v>
      </c>
      <c r="H721" s="1"/>
      <c r="I721" s="1"/>
      <c r="J721" s="1"/>
    </row>
    <row r="722" spans="1:10" x14ac:dyDescent="0.25">
      <c r="A722" s="6">
        <v>716</v>
      </c>
      <c r="B722" s="1" t="s">
        <v>8</v>
      </c>
      <c r="C722" s="1"/>
      <c r="D722" s="1">
        <v>358</v>
      </c>
      <c r="E722" s="1">
        <v>16</v>
      </c>
      <c r="F722" s="1">
        <v>193</v>
      </c>
      <c r="G722" s="3">
        <v>1</v>
      </c>
      <c r="H722" s="1"/>
      <c r="I722" s="1"/>
      <c r="J722" s="1"/>
    </row>
    <row r="723" spans="1:10" x14ac:dyDescent="0.25">
      <c r="A723" s="6">
        <v>717</v>
      </c>
      <c r="B723" s="1" t="s">
        <v>8</v>
      </c>
      <c r="C723" s="1"/>
      <c r="D723" s="1">
        <v>359</v>
      </c>
      <c r="E723" s="1">
        <v>23</v>
      </c>
      <c r="F723" s="1">
        <v>224</v>
      </c>
      <c r="G723" s="3">
        <v>0</v>
      </c>
      <c r="H723" s="1"/>
      <c r="I723" s="1"/>
      <c r="J723" s="1"/>
    </row>
    <row r="724" spans="1:10" x14ac:dyDescent="0.25">
      <c r="A724" s="6">
        <v>718</v>
      </c>
      <c r="B724" s="1" t="s">
        <v>8</v>
      </c>
      <c r="C724" s="1"/>
      <c r="D724" s="1">
        <v>359</v>
      </c>
      <c r="E724" s="1">
        <v>10</v>
      </c>
      <c r="F724" s="1">
        <v>232</v>
      </c>
      <c r="G724" s="3">
        <v>2</v>
      </c>
      <c r="H724" s="1"/>
      <c r="I724" s="1"/>
      <c r="J724" s="1"/>
    </row>
    <row r="725" spans="1:10" x14ac:dyDescent="0.25">
      <c r="A725" s="6">
        <v>719</v>
      </c>
      <c r="B725" s="1" t="s">
        <v>8</v>
      </c>
      <c r="C725" s="1"/>
      <c r="D725" s="1">
        <v>360</v>
      </c>
      <c r="E725" s="1">
        <v>28</v>
      </c>
      <c r="F725" s="1">
        <v>171</v>
      </c>
      <c r="G725" s="3">
        <v>-2</v>
      </c>
      <c r="H725" s="1"/>
      <c r="I725" s="1"/>
      <c r="J725" s="1"/>
    </row>
    <row r="726" spans="1:10" x14ac:dyDescent="0.25">
      <c r="A726" s="6">
        <v>720</v>
      </c>
      <c r="B726" s="1" t="s">
        <v>8</v>
      </c>
      <c r="C726" s="1"/>
      <c r="D726" s="1">
        <v>360</v>
      </c>
      <c r="E726" s="1">
        <v>20</v>
      </c>
      <c r="F726" s="1">
        <v>199</v>
      </c>
      <c r="G726" s="3">
        <v>1</v>
      </c>
      <c r="H726" s="1"/>
      <c r="I726" s="1"/>
      <c r="J726" s="1"/>
    </row>
    <row r="727" spans="1:10" x14ac:dyDescent="0.25">
      <c r="A727" s="6"/>
      <c r="B727" s="1"/>
      <c r="C727" s="1"/>
      <c r="D727" s="1"/>
      <c r="E727" s="1"/>
      <c r="F727" s="1"/>
      <c r="G727" s="1"/>
      <c r="H727" s="1"/>
      <c r="I727" s="1"/>
      <c r="J727" s="1"/>
    </row>
    <row r="728" spans="1:10" s="1" customFormat="1" x14ac:dyDescent="0.25"/>
    <row r="729" spans="1:10" s="1" customFormat="1" x14ac:dyDescent="0.25"/>
  </sheetData>
  <mergeCells count="1">
    <mergeCell ref="E5:F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31F2D-50EA-49BC-8832-5961345E68A6}">
  <dimension ref="A1:I61"/>
  <sheetViews>
    <sheetView workbookViewId="0">
      <selection activeCell="E14" sqref="E14"/>
    </sheetView>
  </sheetViews>
  <sheetFormatPr defaultRowHeight="13.2" x14ac:dyDescent="0.25"/>
  <cols>
    <col min="1" max="1" width="19.5546875" bestFit="1" customWidth="1"/>
    <col min="2" max="2" width="29.44140625" bestFit="1" customWidth="1"/>
    <col min="3" max="3" width="15.5546875" bestFit="1" customWidth="1"/>
    <col min="4" max="4" width="19.44140625" bestFit="1" customWidth="1"/>
    <col min="5" max="5" width="30.109375" bestFit="1" customWidth="1"/>
    <col min="6" max="6" width="21.77734375" bestFit="1" customWidth="1"/>
    <col min="7" max="7" width="27" customWidth="1"/>
    <col min="8" max="8" width="16.109375" bestFit="1" customWidth="1"/>
    <col min="9" max="9" width="11.6640625" bestFit="1" customWidth="1"/>
  </cols>
  <sheetData>
    <row r="1" spans="1:9" ht="13.8" thickBot="1" x14ac:dyDescent="0.3">
      <c r="F1" s="23" t="s">
        <v>74</v>
      </c>
      <c r="G1" s="18">
        <v>90</v>
      </c>
    </row>
    <row r="2" spans="1:9" x14ac:dyDescent="0.25">
      <c r="A2" s="11"/>
      <c r="B2" s="40" t="s">
        <v>15</v>
      </c>
      <c r="F2" s="23" t="s">
        <v>73</v>
      </c>
      <c r="G2" s="18">
        <v>360</v>
      </c>
    </row>
    <row r="3" spans="1:9" x14ac:dyDescent="0.25">
      <c r="A3" s="38" t="s">
        <v>14</v>
      </c>
      <c r="B3" s="13">
        <v>200000</v>
      </c>
      <c r="F3" s="23" t="s">
        <v>75</v>
      </c>
      <c r="G3" s="18">
        <v>2</v>
      </c>
    </row>
    <row r="4" spans="1:9" x14ac:dyDescent="0.25">
      <c r="A4" s="6"/>
      <c r="B4" s="13"/>
    </row>
    <row r="5" spans="1:9" ht="13.8" thickBot="1" x14ac:dyDescent="0.3">
      <c r="A5" s="39" t="s">
        <v>17</v>
      </c>
      <c r="B5" s="14">
        <v>50000</v>
      </c>
    </row>
    <row r="7" spans="1:9" ht="13.8" thickBot="1" x14ac:dyDescent="0.3"/>
    <row r="8" spans="1:9" x14ac:dyDescent="0.25">
      <c r="A8" s="11"/>
      <c r="B8" s="40" t="s">
        <v>16</v>
      </c>
      <c r="D8" t="s">
        <v>18</v>
      </c>
    </row>
    <row r="9" spans="1:9" x14ac:dyDescent="0.25">
      <c r="A9" s="38" t="s">
        <v>14</v>
      </c>
      <c r="B9" s="13">
        <f>B3*(1+$D$9)</f>
        <v>229999.99999999997</v>
      </c>
      <c r="D9" s="9">
        <v>0.15</v>
      </c>
    </row>
    <row r="10" spans="1:9" x14ac:dyDescent="0.25">
      <c r="A10" s="6"/>
      <c r="B10" s="13"/>
    </row>
    <row r="11" spans="1:9" ht="13.8" thickBot="1" x14ac:dyDescent="0.3">
      <c r="A11" s="39" t="s">
        <v>17</v>
      </c>
      <c r="B11" s="14">
        <f>B5*(1+$D$11)</f>
        <v>67500</v>
      </c>
      <c r="D11" s="8">
        <v>0.35</v>
      </c>
    </row>
    <row r="13" spans="1:9" ht="13.8" thickBot="1" x14ac:dyDescent="0.3"/>
    <row r="14" spans="1:9" x14ac:dyDescent="0.25">
      <c r="A14" s="37" t="s">
        <v>16</v>
      </c>
      <c r="B14" s="12" t="s">
        <v>19</v>
      </c>
    </row>
    <row r="15" spans="1:9" x14ac:dyDescent="0.25">
      <c r="A15" s="6"/>
      <c r="B15" s="13"/>
    </row>
    <row r="16" spans="1:9" ht="13.8" thickBot="1" x14ac:dyDescent="0.3">
      <c r="A16" s="39" t="s">
        <v>15</v>
      </c>
      <c r="B16" s="14" t="s">
        <v>20</v>
      </c>
      <c r="G16" s="23" t="s">
        <v>27</v>
      </c>
      <c r="H16" s="18">
        <v>3470</v>
      </c>
      <c r="I16" s="18" t="s">
        <v>28</v>
      </c>
    </row>
    <row r="17" spans="1:9" ht="13.8" thickBot="1" x14ac:dyDescent="0.3">
      <c r="G17" s="18"/>
      <c r="H17" s="18"/>
      <c r="I17" s="18"/>
    </row>
    <row r="18" spans="1:9" x14ac:dyDescent="0.25">
      <c r="A18" s="41" t="s">
        <v>21</v>
      </c>
      <c r="B18" s="40" t="s">
        <v>22</v>
      </c>
      <c r="D18" t="s">
        <v>24</v>
      </c>
      <c r="G18" s="23" t="s">
        <v>29</v>
      </c>
      <c r="H18" s="18">
        <v>4</v>
      </c>
      <c r="I18" s="18" t="s">
        <v>30</v>
      </c>
    </row>
    <row r="19" spans="1:9" x14ac:dyDescent="0.25">
      <c r="A19" s="6"/>
      <c r="B19" s="13"/>
      <c r="G19" s="18"/>
      <c r="H19" s="18"/>
      <c r="I19" s="18"/>
    </row>
    <row r="20" spans="1:9" x14ac:dyDescent="0.25">
      <c r="A20" s="38" t="s">
        <v>14</v>
      </c>
      <c r="B20" s="13">
        <v>30</v>
      </c>
      <c r="D20" t="s">
        <v>25</v>
      </c>
      <c r="E20" t="s">
        <v>26</v>
      </c>
      <c r="G20" s="23" t="s">
        <v>32</v>
      </c>
      <c r="H20" s="31">
        <f>1300</f>
        <v>1300</v>
      </c>
      <c r="I20" s="18" t="s">
        <v>31</v>
      </c>
    </row>
    <row r="21" spans="1:9" x14ac:dyDescent="0.25">
      <c r="A21" s="6"/>
      <c r="B21" s="13"/>
      <c r="G21" s="18"/>
      <c r="H21" s="18"/>
      <c r="I21" s="18"/>
    </row>
    <row r="22" spans="1:9" ht="13.8" thickBot="1" x14ac:dyDescent="0.3">
      <c r="A22" s="39" t="s">
        <v>23</v>
      </c>
      <c r="B22" s="14">
        <v>240</v>
      </c>
      <c r="G22" s="23" t="s">
        <v>67</v>
      </c>
      <c r="H22" s="18">
        <f>H16*H18</f>
        <v>13880</v>
      </c>
      <c r="I22" s="18"/>
    </row>
    <row r="23" spans="1:9" x14ac:dyDescent="0.25">
      <c r="G23" s="18"/>
      <c r="H23" s="18"/>
      <c r="I23" s="18"/>
    </row>
    <row r="24" spans="1:9" ht="13.8" thickBot="1" x14ac:dyDescent="0.3">
      <c r="G24" s="23" t="s">
        <v>60</v>
      </c>
      <c r="H24" s="19">
        <f>H22*H20</f>
        <v>18044000</v>
      </c>
      <c r="I24" s="18"/>
    </row>
    <row r="25" spans="1:9" x14ac:dyDescent="0.25">
      <c r="A25" s="7" t="s">
        <v>33</v>
      </c>
      <c r="B25" s="42" t="s">
        <v>34</v>
      </c>
      <c r="C25" s="5"/>
      <c r="D25" s="40" t="s">
        <v>37</v>
      </c>
    </row>
    <row r="26" spans="1:9" x14ac:dyDescent="0.25">
      <c r="A26" s="6"/>
      <c r="B26" s="1"/>
      <c r="C26" s="1"/>
      <c r="D26" s="13"/>
    </row>
    <row r="27" spans="1:9" ht="13.8" thickBot="1" x14ac:dyDescent="0.3">
      <c r="A27" s="39" t="s">
        <v>36</v>
      </c>
      <c r="B27" s="16">
        <v>8</v>
      </c>
      <c r="C27" s="16"/>
      <c r="D27" s="17">
        <v>2000000</v>
      </c>
    </row>
    <row r="28" spans="1:9" x14ac:dyDescent="0.25">
      <c r="A28" s="6"/>
      <c r="B28" s="1"/>
      <c r="C28" s="1"/>
      <c r="D28" s="13"/>
    </row>
    <row r="29" spans="1:9" x14ac:dyDescent="0.25">
      <c r="A29" s="38" t="s">
        <v>35</v>
      </c>
      <c r="B29" s="1">
        <v>2</v>
      </c>
      <c r="C29" s="1"/>
      <c r="D29" s="15">
        <v>10000000</v>
      </c>
    </row>
    <row r="32" spans="1:9" x14ac:dyDescent="0.25">
      <c r="A32" s="23" t="s">
        <v>61</v>
      </c>
      <c r="B32" s="19">
        <f>20000000000*2</f>
        <v>40000000000</v>
      </c>
      <c r="C32" s="18" t="s">
        <v>80</v>
      </c>
    </row>
    <row r="33" spans="1:5" x14ac:dyDescent="0.25">
      <c r="A33" s="18"/>
      <c r="B33" s="18"/>
      <c r="C33" s="18"/>
    </row>
    <row r="34" spans="1:5" x14ac:dyDescent="0.25">
      <c r="A34" s="23" t="s">
        <v>83</v>
      </c>
      <c r="B34" s="19">
        <f>lease_pay/(720*25)</f>
        <v>150163.93079202034</v>
      </c>
      <c r="C34" s="18"/>
    </row>
    <row r="35" spans="1:5" x14ac:dyDescent="0.25">
      <c r="A35" s="18"/>
      <c r="B35" s="18"/>
      <c r="C35" s="18"/>
    </row>
    <row r="36" spans="1:5" x14ac:dyDescent="0.25">
      <c r="A36" s="23" t="s">
        <v>45</v>
      </c>
      <c r="B36" s="19">
        <v>2000000</v>
      </c>
      <c r="C36" s="18" t="s">
        <v>51</v>
      </c>
    </row>
    <row r="38" spans="1:5" x14ac:dyDescent="0.25">
      <c r="A38" s="18"/>
      <c r="B38" s="18"/>
      <c r="C38" s="18"/>
      <c r="D38" s="33"/>
      <c r="E38" s="33"/>
    </row>
    <row r="39" spans="1:5" x14ac:dyDescent="0.25">
      <c r="A39" s="23" t="s">
        <v>38</v>
      </c>
      <c r="B39" s="18">
        <v>25</v>
      </c>
      <c r="C39" s="18" t="s">
        <v>41</v>
      </c>
      <c r="E39" s="33"/>
    </row>
    <row r="40" spans="1:5" x14ac:dyDescent="0.25">
      <c r="A40" s="18"/>
      <c r="B40" s="18"/>
      <c r="C40" s="18"/>
    </row>
    <row r="41" spans="1:5" x14ac:dyDescent="0.25">
      <c r="A41" s="23" t="s">
        <v>46</v>
      </c>
      <c r="B41" s="20">
        <v>0.25</v>
      </c>
      <c r="C41" s="18" t="s">
        <v>47</v>
      </c>
    </row>
    <row r="42" spans="1:5" x14ac:dyDescent="0.25">
      <c r="A42" s="23" t="s">
        <v>39</v>
      </c>
      <c r="B42" s="20">
        <v>0.05</v>
      </c>
      <c r="C42" s="18" t="s">
        <v>40</v>
      </c>
    </row>
    <row r="43" spans="1:5" x14ac:dyDescent="0.25">
      <c r="A43" s="18"/>
      <c r="B43" s="20"/>
      <c r="C43" s="18"/>
    </row>
    <row r="44" spans="1:5" x14ac:dyDescent="0.25">
      <c r="A44" s="23" t="s">
        <v>82</v>
      </c>
      <c r="B44" s="35">
        <f>ABS(PMT(B42,B39,Cost_peraircraft,,1))</f>
        <v>2702950754.2563663</v>
      </c>
      <c r="C44" s="18" t="s">
        <v>51</v>
      </c>
    </row>
    <row r="45" spans="1:5" ht="13.8" thickBot="1" x14ac:dyDescent="0.3">
      <c r="A45" s="18"/>
      <c r="B45" s="32"/>
      <c r="C45" s="18"/>
    </row>
    <row r="46" spans="1:5" x14ac:dyDescent="0.25">
      <c r="A46" s="37" t="s">
        <v>58</v>
      </c>
      <c r="B46" s="12" t="s">
        <v>43</v>
      </c>
    </row>
    <row r="47" spans="1:5" x14ac:dyDescent="0.25">
      <c r="A47" s="6"/>
      <c r="B47" s="13"/>
    </row>
    <row r="48" spans="1:5" x14ac:dyDescent="0.25">
      <c r="A48" s="38" t="s">
        <v>42</v>
      </c>
      <c r="B48" s="21">
        <v>1500000</v>
      </c>
    </row>
    <row r="49" spans="1:6" x14ac:dyDescent="0.25">
      <c r="A49" s="6"/>
      <c r="B49" s="13"/>
    </row>
    <row r="50" spans="1:6" ht="13.8" thickBot="1" x14ac:dyDescent="0.3">
      <c r="A50" s="39" t="s">
        <v>44</v>
      </c>
      <c r="B50" s="22">
        <v>2500000</v>
      </c>
    </row>
    <row r="53" spans="1:6" x14ac:dyDescent="0.25">
      <c r="A53" s="18" t="s">
        <v>33</v>
      </c>
      <c r="B53" s="18" t="s">
        <v>68</v>
      </c>
      <c r="C53" s="18" t="s">
        <v>69</v>
      </c>
    </row>
    <row r="54" spans="1:6" x14ac:dyDescent="0.25">
      <c r="A54" s="18" t="s">
        <v>70</v>
      </c>
      <c r="B54" s="18">
        <v>2</v>
      </c>
      <c r="C54" s="34">
        <f>10000000*2</f>
        <v>20000000</v>
      </c>
    </row>
    <row r="55" spans="1:6" x14ac:dyDescent="0.25">
      <c r="A55" s="18" t="s">
        <v>71</v>
      </c>
      <c r="B55" s="18">
        <v>8</v>
      </c>
      <c r="C55" s="34">
        <f>B55*2000000</f>
        <v>16000000</v>
      </c>
      <c r="F55" s="36"/>
    </row>
    <row r="56" spans="1:6" x14ac:dyDescent="0.25">
      <c r="A56" s="18" t="s">
        <v>81</v>
      </c>
      <c r="B56" s="18">
        <f>B55+B54</f>
        <v>10</v>
      </c>
      <c r="C56" s="34">
        <f>C55+C54</f>
        <v>36000000</v>
      </c>
    </row>
    <row r="58" spans="1:6" x14ac:dyDescent="0.25">
      <c r="A58" s="18" t="s">
        <v>72</v>
      </c>
      <c r="B58" s="18"/>
      <c r="C58" s="34"/>
    </row>
    <row r="59" spans="1:6" x14ac:dyDescent="0.25">
      <c r="A59" s="18" t="s">
        <v>70</v>
      </c>
      <c r="B59" s="18">
        <f>B54*6</f>
        <v>12</v>
      </c>
      <c r="C59" s="34">
        <f>B59*10000000</f>
        <v>120000000</v>
      </c>
    </row>
    <row r="60" spans="1:6" x14ac:dyDescent="0.25">
      <c r="A60" s="18" t="s">
        <v>71</v>
      </c>
      <c r="B60" s="18">
        <f>B55*6</f>
        <v>48</v>
      </c>
      <c r="C60" s="34">
        <f>B60*2000000</f>
        <v>96000000</v>
      </c>
    </row>
    <row r="61" spans="1:6" x14ac:dyDescent="0.25">
      <c r="A61" s="18" t="s">
        <v>81</v>
      </c>
      <c r="B61" s="18">
        <f>B59+B60</f>
        <v>60</v>
      </c>
      <c r="C61" s="34">
        <f>C59+C60</f>
        <v>216000000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88299-C857-456C-B8F9-B82F7B390AFC}">
  <dimension ref="A1:AP730"/>
  <sheetViews>
    <sheetView tabSelected="1" workbookViewId="0">
      <selection activeCell="K15" sqref="K15"/>
    </sheetView>
  </sheetViews>
  <sheetFormatPr defaultRowHeight="13.2" x14ac:dyDescent="0.25"/>
  <cols>
    <col min="1" max="1" width="14.44140625" bestFit="1" customWidth="1"/>
    <col min="3" max="3" width="4.33203125" customWidth="1"/>
    <col min="7" max="7" width="10.88671875" bestFit="1" customWidth="1"/>
    <col min="9" max="9" width="12.44140625" bestFit="1" customWidth="1"/>
    <col min="11" max="11" width="10.5546875" bestFit="1" customWidth="1"/>
    <col min="13" max="13" width="14.5546875" customWidth="1"/>
    <col min="14" max="14" width="33.77734375" bestFit="1" customWidth="1"/>
    <col min="15" max="15" width="14.21875" bestFit="1" customWidth="1"/>
    <col min="16" max="16" width="21.44140625" bestFit="1" customWidth="1"/>
    <col min="18" max="18" width="17.5546875" bestFit="1" customWidth="1"/>
    <col min="19" max="19" width="16.109375" bestFit="1" customWidth="1"/>
    <col min="20" max="20" width="13.5546875" bestFit="1" customWidth="1"/>
    <col min="21" max="21" width="17.33203125" bestFit="1" customWidth="1"/>
    <col min="22" max="22" width="14.5546875" bestFit="1" customWidth="1"/>
    <col min="23" max="23" width="17.33203125" bestFit="1" customWidth="1"/>
    <col min="24" max="24" width="16.33203125" customWidth="1"/>
    <col min="25" max="25" width="18.88671875" bestFit="1" customWidth="1"/>
    <col min="26" max="26" width="16.88671875" bestFit="1" customWidth="1"/>
    <col min="27" max="28" width="17.88671875" bestFit="1" customWidth="1"/>
    <col min="29" max="29" width="16.109375" bestFit="1" customWidth="1"/>
    <col min="30" max="30" width="17.33203125" bestFit="1" customWidth="1"/>
    <col min="31" max="31" width="19.88671875" bestFit="1" customWidth="1"/>
    <col min="32" max="32" width="16.6640625" bestFit="1" customWidth="1"/>
    <col min="33" max="33" width="14" bestFit="1" customWidth="1"/>
    <col min="35" max="35" width="13.109375" bestFit="1" customWidth="1"/>
    <col min="36" max="36" width="13.44140625" bestFit="1" customWidth="1"/>
    <col min="37" max="37" width="13.88671875" bestFit="1" customWidth="1"/>
    <col min="38" max="38" width="14" bestFit="1" customWidth="1"/>
    <col min="41" max="41" width="13.88671875" bestFit="1" customWidth="1"/>
    <col min="42" max="42" width="14" bestFit="1" customWidth="1"/>
  </cols>
  <sheetData>
    <row r="1" spans="1:42" x14ac:dyDescent="0.25">
      <c r="A1" t="s">
        <v>48</v>
      </c>
    </row>
    <row r="2" spans="1:42" x14ac:dyDescent="0.25">
      <c r="A2" t="s">
        <v>17</v>
      </c>
      <c r="B2" s="9">
        <v>0.8</v>
      </c>
      <c r="O2" t="s">
        <v>52</v>
      </c>
    </row>
    <row r="3" spans="1:42" x14ac:dyDescent="0.25">
      <c r="A3" t="s">
        <v>14</v>
      </c>
      <c r="B3" s="9">
        <v>0.2</v>
      </c>
      <c r="AO3" s="45" t="s">
        <v>2</v>
      </c>
      <c r="AP3" s="45"/>
    </row>
    <row r="4" spans="1:42" x14ac:dyDescent="0.25">
      <c r="W4" s="45"/>
      <c r="X4" s="45"/>
      <c r="Z4" s="53" t="s">
        <v>0</v>
      </c>
      <c r="AA4" s="53"/>
      <c r="AC4" s="45"/>
      <c r="AD4" s="45"/>
      <c r="AF4" s="53" t="s">
        <v>1</v>
      </c>
      <c r="AG4" s="53"/>
      <c r="AK4" s="45"/>
      <c r="AL4" s="45"/>
      <c r="AO4" s="45"/>
      <c r="AP4" s="45"/>
    </row>
    <row r="5" spans="1:42" x14ac:dyDescent="0.25">
      <c r="K5" s="46" t="s">
        <v>49</v>
      </c>
      <c r="L5" s="46"/>
      <c r="N5" s="46" t="s">
        <v>54</v>
      </c>
      <c r="O5" s="46"/>
      <c r="W5" s="51"/>
      <c r="X5" s="51"/>
      <c r="Z5" s="52" t="s">
        <v>77</v>
      </c>
      <c r="AA5" s="52"/>
      <c r="AC5" s="54" t="s">
        <v>78</v>
      </c>
      <c r="AD5" s="54"/>
      <c r="AF5" s="54" t="s">
        <v>79</v>
      </c>
      <c r="AG5" s="54"/>
      <c r="AI5" s="54" t="s">
        <v>65</v>
      </c>
      <c r="AJ5" s="54"/>
      <c r="AO5" s="46" t="s">
        <v>64</v>
      </c>
      <c r="AP5" s="46"/>
    </row>
    <row r="6" spans="1:42" x14ac:dyDescent="0.25">
      <c r="A6" s="6" t="s">
        <v>9</v>
      </c>
      <c r="B6" s="1" t="s">
        <v>3</v>
      </c>
      <c r="C6" s="1"/>
      <c r="D6" s="1" t="s">
        <v>4</v>
      </c>
      <c r="E6" s="1" t="s">
        <v>5</v>
      </c>
      <c r="F6" s="1" t="s">
        <v>6</v>
      </c>
      <c r="G6" s="1" t="s">
        <v>12</v>
      </c>
      <c r="K6" s="47" t="s">
        <v>22</v>
      </c>
      <c r="L6" s="47"/>
      <c r="N6" s="49" t="s">
        <v>14</v>
      </c>
      <c r="O6" s="49" t="s">
        <v>53</v>
      </c>
      <c r="P6" s="49" t="s">
        <v>56</v>
      </c>
      <c r="R6" s="50" t="s">
        <v>57</v>
      </c>
      <c r="S6" s="50" t="s">
        <v>58</v>
      </c>
      <c r="T6" s="50" t="s">
        <v>59</v>
      </c>
      <c r="U6" s="50" t="s">
        <v>66</v>
      </c>
      <c r="V6" s="50" t="s">
        <v>37</v>
      </c>
      <c r="W6" s="50" t="s">
        <v>76</v>
      </c>
      <c r="X6" s="50" t="s">
        <v>63</v>
      </c>
      <c r="Y6" s="24"/>
      <c r="Z6" s="50" t="s">
        <v>14</v>
      </c>
      <c r="AA6" s="50" t="s">
        <v>53</v>
      </c>
      <c r="AC6" s="55" t="s">
        <v>14</v>
      </c>
      <c r="AD6" s="55" t="s">
        <v>53</v>
      </c>
      <c r="AF6" s="55" t="s">
        <v>14</v>
      </c>
      <c r="AG6" s="55" t="s">
        <v>53</v>
      </c>
      <c r="AI6" s="55" t="s">
        <v>14</v>
      </c>
      <c r="AJ6" s="55" t="s">
        <v>53</v>
      </c>
      <c r="AO6" s="26" t="s">
        <v>14</v>
      </c>
      <c r="AP6" s="26" t="s">
        <v>53</v>
      </c>
    </row>
    <row r="7" spans="1:42" x14ac:dyDescent="0.25">
      <c r="A7" s="6">
        <v>1</v>
      </c>
      <c r="B7" s="1" t="s">
        <v>0</v>
      </c>
      <c r="C7" s="1"/>
      <c r="D7" s="1">
        <v>1</v>
      </c>
      <c r="E7" s="1">
        <v>16</v>
      </c>
      <c r="F7" s="1">
        <v>155</v>
      </c>
      <c r="G7" s="3">
        <v>-1</v>
      </c>
      <c r="K7" s="18" t="s">
        <v>50</v>
      </c>
      <c r="L7" s="23" t="b">
        <f>IF(COUNTIF(E7:E726,"&lt;=30"),TRUE,FALSE)</f>
        <v>1</v>
      </c>
      <c r="N7" s="10">
        <f t="shared" ref="N7:N70" si="0">IF(OR(B7="Q2",B7="Q3"),E7*Business_peak,E7*Business_nonpeak)</f>
        <v>3200000</v>
      </c>
      <c r="O7" s="10">
        <f t="shared" ref="O7:O70" si="1">IF(OR(B7="Q2",B7="Q3"),F7*Economic_peak,F7*Economic_nonpeak)</f>
        <v>7750000</v>
      </c>
      <c r="P7" s="24">
        <f>SUM(N7:O7)</f>
        <v>10950000</v>
      </c>
      <c r="R7" s="10">
        <f t="shared" ref="R7:R70" si="2">Overheads</f>
        <v>2000000</v>
      </c>
      <c r="S7" s="10">
        <f>IF(ISEVEN(A7),mumbai_flight,newyork_flight)</f>
        <v>2500000</v>
      </c>
      <c r="T7" s="10">
        <f t="shared" ref="T7:T70" si="3">IF(G7=VLOOKUP(G7,fuelcost_table,1,FALSE),fuel_perflight*(1+VLOOKUP(G7,fuelcost_table,2,FALSE)),0)</f>
        <v>15337400</v>
      </c>
      <c r="U7" s="24">
        <f t="shared" ref="U7:U70" si="4">tax_r*P7</f>
        <v>2737500</v>
      </c>
      <c r="V7" s="10">
        <f t="shared" ref="V7:V70" si="5">salary_cost/(flights*days)</f>
        <v>300000</v>
      </c>
      <c r="W7" s="24">
        <f t="shared" ref="W7:W70" si="6">lease_daily</f>
        <v>150163.93079202034</v>
      </c>
      <c r="X7" s="24">
        <f>SUM(R7:W7)</f>
        <v>23025063.930792019</v>
      </c>
      <c r="Z7" s="28">
        <f t="shared" ref="Z7:Z70" si="7">N7-$X7</f>
        <v>-19825063.930792019</v>
      </c>
      <c r="AA7" s="28">
        <f t="shared" ref="AA7:AA70" si="8">O7-$X7</f>
        <v>-15275063.930792019</v>
      </c>
      <c r="AB7" s="29"/>
      <c r="AC7" s="30">
        <f t="shared" ref="AC7:AC70" si="9">Business_costp*X7</f>
        <v>4605012.7861584043</v>
      </c>
      <c r="AD7" s="30">
        <f t="shared" ref="AD7:AD70" si="10">Economic_costp*X7</f>
        <v>18420051.144633617</v>
      </c>
      <c r="AE7" s="24"/>
      <c r="AF7" s="24">
        <f>(N7-AC7)/E7</f>
        <v>-87813.29913490027</v>
      </c>
      <c r="AG7" s="24">
        <f>(O7-AD7)/F7</f>
        <v>-68839.039642797536</v>
      </c>
      <c r="AI7" s="24">
        <f>IF(OR(B7="Q2",B7="Q3"),Business_peak/E7,Business_nonpeak/E7)</f>
        <v>12500</v>
      </c>
      <c r="AJ7" s="24">
        <f>IF(OR(B7="Q2",B7="Q3"),Economic_peak/F7,Economic_nonpeak/F7)</f>
        <v>322.58064516129031</v>
      </c>
      <c r="AO7">
        <f>AF7/AI7</f>
        <v>-7.0250639307920215</v>
      </c>
      <c r="AP7">
        <f>AG7/AJ7</f>
        <v>-213.40102289267236</v>
      </c>
    </row>
    <row r="8" spans="1:42" x14ac:dyDescent="0.25">
      <c r="A8" s="6">
        <v>2</v>
      </c>
      <c r="B8" s="1" t="s">
        <v>0</v>
      </c>
      <c r="C8" s="1"/>
      <c r="D8" s="1">
        <v>1</v>
      </c>
      <c r="E8" s="1">
        <v>16</v>
      </c>
      <c r="F8" s="1">
        <v>141</v>
      </c>
      <c r="G8" s="3">
        <v>0</v>
      </c>
      <c r="K8" s="18" t="s">
        <v>6</v>
      </c>
      <c r="L8" s="23" t="b">
        <f>IF(COUNTIF(F7:F726,"&lt;=240"),TRUE,FALSE)</f>
        <v>1</v>
      </c>
      <c r="N8" s="10">
        <f t="shared" si="0"/>
        <v>3200000</v>
      </c>
      <c r="O8" s="10">
        <f t="shared" si="1"/>
        <v>7050000</v>
      </c>
      <c r="P8" s="24">
        <f t="shared" ref="P8:P71" si="11">SUM(N8:O8)</f>
        <v>10250000</v>
      </c>
      <c r="R8" s="10">
        <f t="shared" si="2"/>
        <v>2000000</v>
      </c>
      <c r="S8" s="10">
        <f t="shared" ref="S8:S70" si="12">IF(ISEVEN(A8),mumbai_flight,newyork_flight)</f>
        <v>1500000</v>
      </c>
      <c r="T8" s="10">
        <f t="shared" si="3"/>
        <v>18044000</v>
      </c>
      <c r="U8" s="24">
        <f t="shared" si="4"/>
        <v>2562500</v>
      </c>
      <c r="V8" s="10">
        <f t="shared" si="5"/>
        <v>300000</v>
      </c>
      <c r="W8" s="24">
        <f t="shared" si="6"/>
        <v>150163.93079202034</v>
      </c>
      <c r="X8" s="24">
        <f t="shared" ref="X8:X71" si="13">SUM(R8:W8)</f>
        <v>24556663.930792019</v>
      </c>
      <c r="Y8" s="24"/>
      <c r="Z8" s="28">
        <f t="shared" si="7"/>
        <v>-21356663.930792019</v>
      </c>
      <c r="AA8" s="28">
        <f t="shared" si="8"/>
        <v>-17506663.930792019</v>
      </c>
      <c r="AB8" s="29"/>
      <c r="AC8" s="30">
        <f t="shared" si="9"/>
        <v>4911332.7861584043</v>
      </c>
      <c r="AD8" s="30">
        <f t="shared" si="10"/>
        <v>19645331.144633617</v>
      </c>
      <c r="AE8" s="24"/>
      <c r="AF8" s="24">
        <f t="shared" ref="AF8:AF71" si="14">(N8-AC8)/E8</f>
        <v>-106958.29913490027</v>
      </c>
      <c r="AG8" s="24">
        <f t="shared" ref="AG8:AG71" si="15">(O8-AD8)/F8</f>
        <v>-89328.589678252611</v>
      </c>
      <c r="AI8" s="24">
        <f>IF(OR(B8="Q2",B8="Q3"),Business_peak/E8,Business_nonpeak/E8)</f>
        <v>12500</v>
      </c>
      <c r="AJ8" s="24">
        <f>IF(OR(B8="Q2",B8="Q3"),Economic_peak/F8,Economic_nonpeak/F8)</f>
        <v>354.6099290780142</v>
      </c>
      <c r="AO8">
        <f>AF8/AI8</f>
        <v>-8.5566639307920216</v>
      </c>
      <c r="AP8">
        <f>AG8/AJ8</f>
        <v>-251.90662289267235</v>
      </c>
    </row>
    <row r="9" spans="1:42" x14ac:dyDescent="0.25">
      <c r="A9" s="6">
        <v>3</v>
      </c>
      <c r="B9" s="1" t="s">
        <v>0</v>
      </c>
      <c r="C9" s="1"/>
      <c r="D9" s="1">
        <v>2</v>
      </c>
      <c r="E9" s="1">
        <v>14</v>
      </c>
      <c r="F9" s="1">
        <v>227</v>
      </c>
      <c r="G9" s="3">
        <v>0</v>
      </c>
      <c r="N9" s="10">
        <f t="shared" si="0"/>
        <v>2800000</v>
      </c>
      <c r="O9" s="10">
        <f t="shared" si="1"/>
        <v>11350000</v>
      </c>
      <c r="P9" s="24">
        <f t="shared" si="11"/>
        <v>14150000</v>
      </c>
      <c r="R9" s="10">
        <f t="shared" si="2"/>
        <v>2000000</v>
      </c>
      <c r="S9" s="10">
        <f t="shared" si="12"/>
        <v>2500000</v>
      </c>
      <c r="T9" s="10">
        <f t="shared" si="3"/>
        <v>18044000</v>
      </c>
      <c r="U9" s="24">
        <f t="shared" si="4"/>
        <v>3537500</v>
      </c>
      <c r="V9" s="10">
        <f t="shared" si="5"/>
        <v>300000</v>
      </c>
      <c r="W9" s="24">
        <f t="shared" si="6"/>
        <v>150163.93079202034</v>
      </c>
      <c r="X9" s="24">
        <f t="shared" si="13"/>
        <v>26531663.930792019</v>
      </c>
      <c r="Z9" s="28">
        <f t="shared" si="7"/>
        <v>-23731663.930792019</v>
      </c>
      <c r="AA9" s="28">
        <f t="shared" si="8"/>
        <v>-15181663.930792019</v>
      </c>
      <c r="AB9" s="29"/>
      <c r="AC9" s="30">
        <f t="shared" si="9"/>
        <v>5306332.7861584043</v>
      </c>
      <c r="AD9" s="30">
        <f t="shared" si="10"/>
        <v>21225331.144633617</v>
      </c>
      <c r="AE9" s="24"/>
      <c r="AF9" s="24">
        <f t="shared" si="14"/>
        <v>-179023.77043988602</v>
      </c>
      <c r="AG9" s="24">
        <f t="shared" si="15"/>
        <v>-43503.661430104039</v>
      </c>
      <c r="AI9" s="24">
        <f>IF(OR(B9="Q2",B9="Q3"),Business_peak/E9,Business_nonpeak/E9)</f>
        <v>14285.714285714286</v>
      </c>
      <c r="AJ9" s="24">
        <f>IF(OR(B9="Q2",B9="Q3"),Economic_peak/F9,Economic_nonpeak/F9)</f>
        <v>220.26431718061673</v>
      </c>
      <c r="AO9">
        <f>AF9/AI9</f>
        <v>-12.531663930792021</v>
      </c>
      <c r="AP9">
        <f>AG9/AJ9</f>
        <v>-197.50662289267234</v>
      </c>
    </row>
    <row r="10" spans="1:42" x14ac:dyDescent="0.25">
      <c r="A10" s="6">
        <v>4</v>
      </c>
      <c r="B10" s="1" t="s">
        <v>0</v>
      </c>
      <c r="C10" s="1"/>
      <c r="D10" s="1">
        <v>2</v>
      </c>
      <c r="E10" s="1">
        <v>14</v>
      </c>
      <c r="F10" s="1">
        <v>150</v>
      </c>
      <c r="G10" s="3">
        <v>2</v>
      </c>
      <c r="K10" s="48" t="s">
        <v>62</v>
      </c>
      <c r="L10" s="23" t="b">
        <f>IF(AND(G7:G726&gt;=-3,G7:G726&lt;=3),TRUE,FALSE)</f>
        <v>1</v>
      </c>
      <c r="N10" s="10">
        <f t="shared" si="0"/>
        <v>2800000</v>
      </c>
      <c r="O10" s="10">
        <f t="shared" si="1"/>
        <v>7500000</v>
      </c>
      <c r="P10" s="24">
        <f t="shared" si="11"/>
        <v>10300000</v>
      </c>
      <c r="R10" s="10">
        <f t="shared" si="2"/>
        <v>2000000</v>
      </c>
      <c r="S10" s="10">
        <f t="shared" si="12"/>
        <v>1500000</v>
      </c>
      <c r="T10" s="10">
        <f t="shared" si="3"/>
        <v>23457200</v>
      </c>
      <c r="U10" s="24">
        <f t="shared" si="4"/>
        <v>2575000</v>
      </c>
      <c r="V10" s="10">
        <f t="shared" si="5"/>
        <v>300000</v>
      </c>
      <c r="W10" s="24">
        <f t="shared" si="6"/>
        <v>150163.93079202034</v>
      </c>
      <c r="X10" s="24">
        <f t="shared" si="13"/>
        <v>29982363.930792019</v>
      </c>
      <c r="Y10" s="24"/>
      <c r="Z10" s="28">
        <f t="shared" si="7"/>
        <v>-27182363.930792019</v>
      </c>
      <c r="AA10" s="28">
        <f t="shared" si="8"/>
        <v>-22482363.930792019</v>
      </c>
      <c r="AB10" s="29"/>
      <c r="AC10" s="30">
        <f t="shared" si="9"/>
        <v>5996472.7861584043</v>
      </c>
      <c r="AD10" s="30">
        <f t="shared" si="10"/>
        <v>23985891.144633617</v>
      </c>
      <c r="AE10" s="24"/>
      <c r="AF10" s="24">
        <f t="shared" si="14"/>
        <v>-228319.48472560031</v>
      </c>
      <c r="AG10" s="24">
        <f t="shared" si="15"/>
        <v>-109905.94096422411</v>
      </c>
      <c r="AI10" s="24">
        <f>IF(OR(B10="Q2",B10="Q3"),Business_peak/E10,Business_nonpeak/E10)</f>
        <v>14285.714285714286</v>
      </c>
      <c r="AJ10" s="24">
        <f>IF(OR(B10="Q2",B10="Q3"),Economic_peak/F10,Economic_nonpeak/F10)</f>
        <v>333.33333333333331</v>
      </c>
      <c r="AO10">
        <f>AF10/AI10</f>
        <v>-15.982363930792021</v>
      </c>
      <c r="AP10">
        <f>AG10/AJ10</f>
        <v>-329.71782289267236</v>
      </c>
    </row>
    <row r="11" spans="1:42" x14ac:dyDescent="0.25">
      <c r="A11" s="6">
        <v>5</v>
      </c>
      <c r="B11" s="1" t="s">
        <v>0</v>
      </c>
      <c r="C11" s="1"/>
      <c r="D11" s="1">
        <v>3</v>
      </c>
      <c r="E11" s="1">
        <v>10</v>
      </c>
      <c r="F11" s="1">
        <v>165</v>
      </c>
      <c r="G11" s="3">
        <v>-2</v>
      </c>
      <c r="N11" s="10">
        <f t="shared" si="0"/>
        <v>2000000</v>
      </c>
      <c r="O11" s="10">
        <f t="shared" si="1"/>
        <v>8250000</v>
      </c>
      <c r="P11" s="24">
        <f t="shared" si="11"/>
        <v>10250000</v>
      </c>
      <c r="R11" s="10">
        <f t="shared" si="2"/>
        <v>2000000</v>
      </c>
      <c r="S11" s="10">
        <f t="shared" si="12"/>
        <v>2500000</v>
      </c>
      <c r="T11" s="10">
        <f t="shared" si="3"/>
        <v>12630800</v>
      </c>
      <c r="U11" s="24">
        <f t="shared" si="4"/>
        <v>2562500</v>
      </c>
      <c r="V11" s="10">
        <f t="shared" si="5"/>
        <v>300000</v>
      </c>
      <c r="W11" s="24">
        <f t="shared" si="6"/>
        <v>150163.93079202034</v>
      </c>
      <c r="X11" s="24">
        <f t="shared" si="13"/>
        <v>20143463.930792019</v>
      </c>
      <c r="Z11" s="28">
        <f t="shared" si="7"/>
        <v>-18143463.930792019</v>
      </c>
      <c r="AA11" s="28">
        <f t="shared" si="8"/>
        <v>-11893463.930792019</v>
      </c>
      <c r="AB11" s="29"/>
      <c r="AC11" s="30">
        <f t="shared" si="9"/>
        <v>4028692.7861584038</v>
      </c>
      <c r="AD11" s="30">
        <f t="shared" si="10"/>
        <v>16114771.144633615</v>
      </c>
      <c r="AE11" s="24"/>
      <c r="AF11" s="24">
        <f t="shared" si="14"/>
        <v>-202869.27861584039</v>
      </c>
      <c r="AG11" s="24">
        <f t="shared" si="15"/>
        <v>-47665.279664446156</v>
      </c>
      <c r="AI11" s="24">
        <f>IF(OR(B11="Q2",B11="Q3"),Business_peak/E11,Business_nonpeak/E11)</f>
        <v>20000</v>
      </c>
      <c r="AJ11" s="24">
        <f>IF(OR(B11="Q2",B11="Q3"),Economic_peak/F11,Economic_nonpeak/F11)</f>
        <v>303.030303030303</v>
      </c>
      <c r="AO11">
        <f>AF11/AI11</f>
        <v>-10.14346393079202</v>
      </c>
      <c r="AP11">
        <f>AG11/AJ11</f>
        <v>-157.29542289267232</v>
      </c>
    </row>
    <row r="12" spans="1:42" x14ac:dyDescent="0.25">
      <c r="A12" s="6">
        <v>6</v>
      </c>
      <c r="B12" s="1" t="s">
        <v>0</v>
      </c>
      <c r="C12" s="1"/>
      <c r="D12" s="1">
        <v>3</v>
      </c>
      <c r="E12" s="1">
        <v>12</v>
      </c>
      <c r="F12" s="1">
        <v>172</v>
      </c>
      <c r="G12" s="3">
        <v>0</v>
      </c>
      <c r="N12" s="10">
        <f t="shared" si="0"/>
        <v>2400000</v>
      </c>
      <c r="O12" s="10">
        <f t="shared" si="1"/>
        <v>8600000</v>
      </c>
      <c r="P12" s="24">
        <f t="shared" si="11"/>
        <v>11000000</v>
      </c>
      <c r="R12" s="10">
        <f t="shared" si="2"/>
        <v>2000000</v>
      </c>
      <c r="S12" s="10">
        <f t="shared" si="12"/>
        <v>1500000</v>
      </c>
      <c r="T12" s="10">
        <f t="shared" si="3"/>
        <v>18044000</v>
      </c>
      <c r="U12" s="24">
        <f t="shared" si="4"/>
        <v>2750000</v>
      </c>
      <c r="V12" s="10">
        <f>salary_cost/(flights*days)</f>
        <v>300000</v>
      </c>
      <c r="W12" s="24">
        <f t="shared" si="6"/>
        <v>150163.93079202034</v>
      </c>
      <c r="X12" s="24">
        <f t="shared" si="13"/>
        <v>24744163.930792019</v>
      </c>
      <c r="Y12" s="24"/>
      <c r="Z12" s="28">
        <f t="shared" si="7"/>
        <v>-22344163.930792019</v>
      </c>
      <c r="AA12" s="28">
        <f t="shared" si="8"/>
        <v>-16144163.930792019</v>
      </c>
      <c r="AB12" s="29"/>
      <c r="AC12" s="30">
        <f t="shared" si="9"/>
        <v>4948832.7861584043</v>
      </c>
      <c r="AD12" s="30">
        <f t="shared" si="10"/>
        <v>19795331.144633617</v>
      </c>
      <c r="AE12" s="24"/>
      <c r="AF12" s="24">
        <f t="shared" si="14"/>
        <v>-212402.73217986702</v>
      </c>
      <c r="AG12" s="24">
        <f t="shared" si="15"/>
        <v>-65089.134561823354</v>
      </c>
      <c r="AI12" s="24">
        <f>IF(OR(B12="Q2",B12="Q3"),Business_peak/E12,Business_nonpeak/E12)</f>
        <v>16666.666666666668</v>
      </c>
      <c r="AJ12" s="24">
        <f>IF(OR(B12="Q2",B12="Q3"),Economic_peak/F12,Economic_nonpeak/F12)</f>
        <v>290.69767441860466</v>
      </c>
      <c r="AO12">
        <f>AF12/AI12</f>
        <v>-12.74416393079202</v>
      </c>
      <c r="AP12">
        <f>AG12/AJ12</f>
        <v>-223.90662289267232</v>
      </c>
    </row>
    <row r="13" spans="1:42" x14ac:dyDescent="0.25">
      <c r="A13" s="6">
        <v>7</v>
      </c>
      <c r="B13" s="1" t="s">
        <v>0</v>
      </c>
      <c r="C13" s="1"/>
      <c r="D13" s="1">
        <v>4</v>
      </c>
      <c r="E13" s="1">
        <v>10</v>
      </c>
      <c r="F13" s="1">
        <v>201</v>
      </c>
      <c r="G13" s="3">
        <v>-2</v>
      </c>
      <c r="N13" s="10">
        <f t="shared" si="0"/>
        <v>2000000</v>
      </c>
      <c r="O13" s="10">
        <f t="shared" si="1"/>
        <v>10050000</v>
      </c>
      <c r="P13" s="24">
        <f t="shared" si="11"/>
        <v>12050000</v>
      </c>
      <c r="R13" s="10">
        <f t="shared" si="2"/>
        <v>2000000</v>
      </c>
      <c r="S13" s="10">
        <f t="shared" si="12"/>
        <v>2500000</v>
      </c>
      <c r="T13" s="10">
        <f t="shared" si="3"/>
        <v>12630800</v>
      </c>
      <c r="U13" s="24">
        <f t="shared" si="4"/>
        <v>3012500</v>
      </c>
      <c r="V13" s="10">
        <f t="shared" si="5"/>
        <v>300000</v>
      </c>
      <c r="W13" s="24">
        <f t="shared" si="6"/>
        <v>150163.93079202034</v>
      </c>
      <c r="X13" s="24">
        <f t="shared" si="13"/>
        <v>20593463.930792019</v>
      </c>
      <c r="Z13" s="28">
        <f t="shared" si="7"/>
        <v>-18593463.930792019</v>
      </c>
      <c r="AA13" s="28">
        <f t="shared" si="8"/>
        <v>-10543463.930792019</v>
      </c>
      <c r="AB13" s="29"/>
      <c r="AC13" s="30">
        <f t="shared" si="9"/>
        <v>4118692.7861584038</v>
      </c>
      <c r="AD13" s="30">
        <f t="shared" si="10"/>
        <v>16474771.144633615</v>
      </c>
      <c r="AE13" s="24"/>
      <c r="AF13" s="24">
        <f t="shared" si="14"/>
        <v>-211869.27861584039</v>
      </c>
      <c r="AG13" s="24">
        <f t="shared" si="15"/>
        <v>-31964.035545440871</v>
      </c>
      <c r="AI13" s="24">
        <f>IF(OR(B13="Q2",B13="Q3"),Business_peak/E13,Business_nonpeak/E13)</f>
        <v>20000</v>
      </c>
      <c r="AJ13" s="24">
        <f>IF(OR(B13="Q2",B13="Q3"),Economic_peak/F13,Economic_nonpeak/F13)</f>
        <v>248.75621890547265</v>
      </c>
      <c r="AO13">
        <f>AF13/AI13</f>
        <v>-10.593463930792019</v>
      </c>
      <c r="AP13">
        <f>AG13/AJ13</f>
        <v>-128.49542289267228</v>
      </c>
    </row>
    <row r="14" spans="1:42" x14ac:dyDescent="0.25">
      <c r="A14" s="6">
        <v>8</v>
      </c>
      <c r="B14" s="1" t="s">
        <v>0</v>
      </c>
      <c r="C14" s="1"/>
      <c r="D14" s="1">
        <v>4</v>
      </c>
      <c r="E14" s="1">
        <v>25</v>
      </c>
      <c r="F14" s="1">
        <v>231</v>
      </c>
      <c r="G14" s="3">
        <v>2</v>
      </c>
      <c r="N14" s="10">
        <f t="shared" si="0"/>
        <v>5000000</v>
      </c>
      <c r="O14" s="10">
        <f t="shared" si="1"/>
        <v>11550000</v>
      </c>
      <c r="P14" s="24">
        <f t="shared" si="11"/>
        <v>16550000</v>
      </c>
      <c r="R14" s="10">
        <f t="shared" si="2"/>
        <v>2000000</v>
      </c>
      <c r="S14" s="10">
        <f t="shared" si="12"/>
        <v>1500000</v>
      </c>
      <c r="T14" s="10">
        <f t="shared" si="3"/>
        <v>23457200</v>
      </c>
      <c r="U14" s="24">
        <f t="shared" si="4"/>
        <v>4137500</v>
      </c>
      <c r="V14" s="10">
        <f t="shared" si="5"/>
        <v>300000</v>
      </c>
      <c r="W14" s="24">
        <f t="shared" si="6"/>
        <v>150163.93079202034</v>
      </c>
      <c r="X14" s="24">
        <f t="shared" si="13"/>
        <v>31544863.930792019</v>
      </c>
      <c r="Y14" s="24"/>
      <c r="Z14" s="28">
        <f t="shared" si="7"/>
        <v>-26544863.930792019</v>
      </c>
      <c r="AA14" s="28">
        <f t="shared" si="8"/>
        <v>-19994863.930792019</v>
      </c>
      <c r="AB14" s="29"/>
      <c r="AC14" s="30">
        <f t="shared" si="9"/>
        <v>6308972.7861584043</v>
      </c>
      <c r="AD14" s="30">
        <f t="shared" si="10"/>
        <v>25235891.144633617</v>
      </c>
      <c r="AE14" s="24"/>
      <c r="AF14" s="24">
        <f t="shared" si="14"/>
        <v>-52358.911446336169</v>
      </c>
      <c r="AG14" s="24">
        <f t="shared" si="15"/>
        <v>-59246.282011400937</v>
      </c>
      <c r="AI14" s="24">
        <f>IF(OR(B14="Q2",B14="Q3"),Business_peak/E14,Business_nonpeak/E14)</f>
        <v>8000</v>
      </c>
      <c r="AJ14" s="24">
        <f>IF(OR(B14="Q2",B14="Q3"),Economic_peak/F14,Economic_nonpeak/F14)</f>
        <v>216.45021645021646</v>
      </c>
      <c r="AO14">
        <f>AF14/AI14</f>
        <v>-6.5448639307920216</v>
      </c>
      <c r="AP14">
        <f>AG14/AJ14</f>
        <v>-273.7178228926723</v>
      </c>
    </row>
    <row r="15" spans="1:42" x14ac:dyDescent="0.25">
      <c r="A15" s="6">
        <v>9</v>
      </c>
      <c r="B15" s="1" t="s">
        <v>0</v>
      </c>
      <c r="C15" s="1"/>
      <c r="D15" s="1">
        <v>5</v>
      </c>
      <c r="E15" s="1">
        <v>18</v>
      </c>
      <c r="F15" s="1">
        <v>208</v>
      </c>
      <c r="G15" s="3">
        <v>0</v>
      </c>
      <c r="N15" s="10">
        <f t="shared" si="0"/>
        <v>3600000</v>
      </c>
      <c r="O15" s="10">
        <f t="shared" si="1"/>
        <v>10400000</v>
      </c>
      <c r="P15" s="24">
        <f t="shared" si="11"/>
        <v>14000000</v>
      </c>
      <c r="R15" s="10">
        <f t="shared" si="2"/>
        <v>2000000</v>
      </c>
      <c r="S15" s="10">
        <f t="shared" si="12"/>
        <v>2500000</v>
      </c>
      <c r="T15" s="10">
        <f t="shared" si="3"/>
        <v>18044000</v>
      </c>
      <c r="U15" s="24">
        <f t="shared" si="4"/>
        <v>3500000</v>
      </c>
      <c r="V15" s="10">
        <f t="shared" si="5"/>
        <v>300000</v>
      </c>
      <c r="W15" s="24">
        <f t="shared" si="6"/>
        <v>150163.93079202034</v>
      </c>
      <c r="X15" s="24">
        <f t="shared" si="13"/>
        <v>26494163.930792019</v>
      </c>
      <c r="Z15" s="28">
        <f t="shared" si="7"/>
        <v>-22894163.930792019</v>
      </c>
      <c r="AA15" s="28">
        <f t="shared" si="8"/>
        <v>-16094163.930792019</v>
      </c>
      <c r="AB15" s="29"/>
      <c r="AC15" s="30">
        <f t="shared" si="9"/>
        <v>5298832.7861584043</v>
      </c>
      <c r="AD15" s="30">
        <f t="shared" si="10"/>
        <v>21195331.144633617</v>
      </c>
      <c r="AE15" s="24"/>
      <c r="AF15" s="24">
        <f t="shared" si="14"/>
        <v>-94379.599231022468</v>
      </c>
      <c r="AG15" s="24">
        <f t="shared" si="15"/>
        <v>-51900.630503046239</v>
      </c>
      <c r="AI15" s="24">
        <f>IF(OR(B15="Q2",B15="Q3"),Business_peak/E15,Business_nonpeak/E15)</f>
        <v>11111.111111111111</v>
      </c>
      <c r="AJ15" s="24">
        <f>IF(OR(B15="Q2",B15="Q3"),Economic_peak/F15,Economic_nonpeak/F15)</f>
        <v>240.38461538461539</v>
      </c>
      <c r="AO15">
        <f>AF15/AI15</f>
        <v>-8.4941639307920216</v>
      </c>
      <c r="AP15">
        <f>AG15/AJ15</f>
        <v>-215.90662289267235</v>
      </c>
    </row>
    <row r="16" spans="1:42" x14ac:dyDescent="0.25">
      <c r="A16" s="6">
        <v>10</v>
      </c>
      <c r="B16" s="1" t="s">
        <v>0</v>
      </c>
      <c r="C16" s="1"/>
      <c r="D16" s="1">
        <v>5</v>
      </c>
      <c r="E16" s="1">
        <v>22</v>
      </c>
      <c r="F16" s="1">
        <v>166</v>
      </c>
      <c r="G16" s="3">
        <v>2</v>
      </c>
      <c r="N16" s="10">
        <f t="shared" si="0"/>
        <v>4400000</v>
      </c>
      <c r="O16" s="10">
        <f t="shared" si="1"/>
        <v>8300000</v>
      </c>
      <c r="P16" s="24">
        <f t="shared" si="11"/>
        <v>12700000</v>
      </c>
      <c r="R16" s="10">
        <f t="shared" si="2"/>
        <v>2000000</v>
      </c>
      <c r="S16" s="10">
        <f t="shared" si="12"/>
        <v>1500000</v>
      </c>
      <c r="T16" s="10">
        <f t="shared" si="3"/>
        <v>23457200</v>
      </c>
      <c r="U16" s="24">
        <f t="shared" si="4"/>
        <v>3175000</v>
      </c>
      <c r="V16" s="10">
        <f t="shared" si="5"/>
        <v>300000</v>
      </c>
      <c r="W16" s="24">
        <f t="shared" si="6"/>
        <v>150163.93079202034</v>
      </c>
      <c r="X16" s="24">
        <f t="shared" si="13"/>
        <v>30582363.930792019</v>
      </c>
      <c r="Z16" s="28">
        <f t="shared" si="7"/>
        <v>-26182363.930792019</v>
      </c>
      <c r="AA16" s="28">
        <f t="shared" si="8"/>
        <v>-22282363.930792019</v>
      </c>
      <c r="AB16" s="29"/>
      <c r="AC16" s="30">
        <f t="shared" si="9"/>
        <v>6116472.7861584043</v>
      </c>
      <c r="AD16" s="30">
        <f t="shared" si="10"/>
        <v>24465891.144633617</v>
      </c>
      <c r="AE16" s="24"/>
      <c r="AF16" s="24">
        <f t="shared" si="14"/>
        <v>-78021.490279927471</v>
      </c>
      <c r="AG16" s="24">
        <f t="shared" si="15"/>
        <v>-97384.886413455519</v>
      </c>
      <c r="AI16" s="24">
        <f>IF(OR(B16="Q2",B16="Q3"),Business_peak/E16,Business_nonpeak/E16)</f>
        <v>9090.9090909090901</v>
      </c>
      <c r="AJ16" s="24">
        <f>IF(OR(B16="Q2",B16="Q3"),Economic_peak/F16,Economic_nonpeak/F16)</f>
        <v>301.20481927710841</v>
      </c>
      <c r="AO16">
        <f>AF16/AI16</f>
        <v>-8.5823639307920221</v>
      </c>
      <c r="AP16">
        <f>AG16/AJ16</f>
        <v>-323.31782289267232</v>
      </c>
    </row>
    <row r="17" spans="1:42" x14ac:dyDescent="0.25">
      <c r="A17" s="6">
        <v>11</v>
      </c>
      <c r="B17" s="1" t="s">
        <v>0</v>
      </c>
      <c r="C17" s="1"/>
      <c r="D17" s="1">
        <v>6</v>
      </c>
      <c r="E17" s="1">
        <v>28</v>
      </c>
      <c r="F17" s="1">
        <v>173</v>
      </c>
      <c r="G17" s="3">
        <v>-2</v>
      </c>
      <c r="N17" s="10">
        <f t="shared" si="0"/>
        <v>5600000</v>
      </c>
      <c r="O17" s="10">
        <f t="shared" si="1"/>
        <v>8650000</v>
      </c>
      <c r="P17" s="24">
        <f t="shared" si="11"/>
        <v>14250000</v>
      </c>
      <c r="R17" s="10">
        <f t="shared" si="2"/>
        <v>2000000</v>
      </c>
      <c r="S17" s="10">
        <f t="shared" si="12"/>
        <v>2500000</v>
      </c>
      <c r="T17" s="10">
        <f t="shared" si="3"/>
        <v>12630800</v>
      </c>
      <c r="U17" s="24">
        <f t="shared" si="4"/>
        <v>3562500</v>
      </c>
      <c r="V17" s="10">
        <f t="shared" si="5"/>
        <v>300000</v>
      </c>
      <c r="W17" s="24">
        <f t="shared" si="6"/>
        <v>150163.93079202034</v>
      </c>
      <c r="X17" s="24">
        <f t="shared" si="13"/>
        <v>21143463.930792019</v>
      </c>
      <c r="Z17" s="28">
        <f t="shared" si="7"/>
        <v>-15543463.930792019</v>
      </c>
      <c r="AA17" s="28">
        <f t="shared" si="8"/>
        <v>-12493463.930792019</v>
      </c>
      <c r="AB17" s="29"/>
      <c r="AC17" s="30">
        <f t="shared" si="9"/>
        <v>4228692.7861584043</v>
      </c>
      <c r="AD17" s="30">
        <f t="shared" si="10"/>
        <v>16914771.144633617</v>
      </c>
      <c r="AE17" s="24"/>
      <c r="AF17" s="24">
        <f t="shared" si="14"/>
        <v>48975.257637199844</v>
      </c>
      <c r="AG17" s="24">
        <f t="shared" si="15"/>
        <v>-47773.243610598947</v>
      </c>
      <c r="AI17" s="24">
        <f>IF(OR(B17="Q2",B17="Q3"),Business_peak/E17,Business_nonpeak/E17)</f>
        <v>7142.8571428571431</v>
      </c>
      <c r="AJ17" s="24">
        <f>IF(OR(B17="Q2",B17="Q3"),Economic_peak/F17,Economic_nonpeak/F17)</f>
        <v>289.01734104046244</v>
      </c>
      <c r="AO17">
        <f>AF17/AI17</f>
        <v>6.8565360692079782</v>
      </c>
      <c r="AP17">
        <f>AG17/AJ17</f>
        <v>-165.29542289267235</v>
      </c>
    </row>
    <row r="18" spans="1:42" x14ac:dyDescent="0.25">
      <c r="A18" s="6">
        <v>12</v>
      </c>
      <c r="B18" s="1" t="s">
        <v>0</v>
      </c>
      <c r="C18" s="1"/>
      <c r="D18" s="1">
        <v>6</v>
      </c>
      <c r="E18" s="1">
        <v>16</v>
      </c>
      <c r="F18" s="1">
        <v>193</v>
      </c>
      <c r="G18" s="3">
        <v>2</v>
      </c>
      <c r="N18" s="10">
        <f t="shared" si="0"/>
        <v>3200000</v>
      </c>
      <c r="O18" s="10">
        <f t="shared" si="1"/>
        <v>9650000</v>
      </c>
      <c r="P18" s="24">
        <f t="shared" si="11"/>
        <v>12850000</v>
      </c>
      <c r="R18" s="10">
        <f t="shared" si="2"/>
        <v>2000000</v>
      </c>
      <c r="S18" s="10">
        <f t="shared" si="12"/>
        <v>1500000</v>
      </c>
      <c r="T18" s="10">
        <f t="shared" si="3"/>
        <v>23457200</v>
      </c>
      <c r="U18" s="24">
        <f t="shared" si="4"/>
        <v>3212500</v>
      </c>
      <c r="V18" s="10">
        <f t="shared" si="5"/>
        <v>300000</v>
      </c>
      <c r="W18" s="24">
        <f t="shared" si="6"/>
        <v>150163.93079202034</v>
      </c>
      <c r="X18" s="24">
        <f t="shared" si="13"/>
        <v>30619863.930792019</v>
      </c>
      <c r="Z18" s="28">
        <f t="shared" si="7"/>
        <v>-27419863.930792019</v>
      </c>
      <c r="AA18" s="28">
        <f t="shared" si="8"/>
        <v>-20969863.930792019</v>
      </c>
      <c r="AB18" s="29"/>
      <c r="AC18" s="30">
        <f t="shared" si="9"/>
        <v>6123972.7861584043</v>
      </c>
      <c r="AD18" s="30">
        <f t="shared" si="10"/>
        <v>24495891.144633617</v>
      </c>
      <c r="AE18" s="24"/>
      <c r="AF18" s="24">
        <f t="shared" si="14"/>
        <v>-182748.29913490027</v>
      </c>
      <c r="AG18" s="24">
        <f t="shared" si="15"/>
        <v>-76921.715775303717</v>
      </c>
      <c r="AI18" s="24">
        <f>IF(OR(B18="Q2",B18="Q3"),Business_peak/E18,Business_nonpeak/E18)</f>
        <v>12500</v>
      </c>
      <c r="AJ18" s="24">
        <f>IF(OR(B18="Q2",B18="Q3"),Economic_peak/F18,Economic_nonpeak/F18)</f>
        <v>259.06735751295338</v>
      </c>
      <c r="AO18">
        <f>AF18/AI18</f>
        <v>-14.619863930792022</v>
      </c>
      <c r="AP18">
        <f>AG18/AJ18</f>
        <v>-296.91782289267235</v>
      </c>
    </row>
    <row r="19" spans="1:42" x14ac:dyDescent="0.25">
      <c r="A19" s="6">
        <v>13</v>
      </c>
      <c r="B19" s="1" t="s">
        <v>0</v>
      </c>
      <c r="C19" s="1"/>
      <c r="D19" s="1">
        <v>7</v>
      </c>
      <c r="E19" s="1">
        <v>13</v>
      </c>
      <c r="F19" s="1">
        <v>172</v>
      </c>
      <c r="G19" s="3">
        <v>-2</v>
      </c>
      <c r="N19" s="10">
        <f t="shared" si="0"/>
        <v>2600000</v>
      </c>
      <c r="O19" s="10">
        <f t="shared" si="1"/>
        <v>8600000</v>
      </c>
      <c r="P19" s="24">
        <f t="shared" si="11"/>
        <v>11200000</v>
      </c>
      <c r="R19" s="10">
        <f t="shared" si="2"/>
        <v>2000000</v>
      </c>
      <c r="S19" s="10">
        <f t="shared" si="12"/>
        <v>2500000</v>
      </c>
      <c r="T19" s="10">
        <f t="shared" si="3"/>
        <v>12630800</v>
      </c>
      <c r="U19" s="24">
        <f t="shared" si="4"/>
        <v>2800000</v>
      </c>
      <c r="V19" s="10">
        <f t="shared" si="5"/>
        <v>300000</v>
      </c>
      <c r="W19" s="24">
        <f t="shared" si="6"/>
        <v>150163.93079202034</v>
      </c>
      <c r="X19" s="24">
        <f t="shared" si="13"/>
        <v>20380963.930792019</v>
      </c>
      <c r="Z19" s="28">
        <f t="shared" si="7"/>
        <v>-17780963.930792019</v>
      </c>
      <c r="AA19" s="28">
        <f t="shared" si="8"/>
        <v>-11780963.930792019</v>
      </c>
      <c r="AB19" s="29"/>
      <c r="AC19" s="30">
        <f t="shared" si="9"/>
        <v>4076192.7861584038</v>
      </c>
      <c r="AD19" s="30">
        <f t="shared" si="10"/>
        <v>16304771.144633615</v>
      </c>
      <c r="AE19" s="24"/>
      <c r="AF19" s="24">
        <f t="shared" si="14"/>
        <v>-113553.29124295415</v>
      </c>
      <c r="AG19" s="24">
        <f t="shared" si="15"/>
        <v>-44795.181073451255</v>
      </c>
      <c r="AI19" s="24">
        <f>IF(OR(B19="Q2",B19="Q3"),Business_peak/E19,Business_nonpeak/E19)</f>
        <v>15384.615384615385</v>
      </c>
      <c r="AJ19" s="24">
        <f>IF(OR(B19="Q2",B19="Q3"),Economic_peak/F19,Economic_nonpeak/F19)</f>
        <v>290.69767441860466</v>
      </c>
      <c r="AO19">
        <f>AF19/AI19</f>
        <v>-7.3809639307920198</v>
      </c>
      <c r="AP19">
        <f>AG19/AJ19</f>
        <v>-154.0954228926723</v>
      </c>
    </row>
    <row r="20" spans="1:42" x14ac:dyDescent="0.25">
      <c r="A20" s="6">
        <v>14</v>
      </c>
      <c r="B20" s="1" t="s">
        <v>0</v>
      </c>
      <c r="C20" s="1"/>
      <c r="D20" s="1">
        <v>7</v>
      </c>
      <c r="E20" s="1">
        <v>26</v>
      </c>
      <c r="F20" s="1">
        <v>199</v>
      </c>
      <c r="G20" s="3">
        <v>1</v>
      </c>
      <c r="N20" s="10">
        <f t="shared" si="0"/>
        <v>5200000</v>
      </c>
      <c r="O20" s="10">
        <f t="shared" si="1"/>
        <v>9950000</v>
      </c>
      <c r="P20" s="24">
        <f t="shared" si="11"/>
        <v>15150000</v>
      </c>
      <c r="R20" s="10">
        <f t="shared" si="2"/>
        <v>2000000</v>
      </c>
      <c r="S20" s="10">
        <f t="shared" si="12"/>
        <v>1500000</v>
      </c>
      <c r="T20" s="10">
        <f t="shared" si="3"/>
        <v>20750600</v>
      </c>
      <c r="U20" s="24">
        <f t="shared" si="4"/>
        <v>3787500</v>
      </c>
      <c r="V20" s="10">
        <f t="shared" si="5"/>
        <v>300000</v>
      </c>
      <c r="W20" s="24">
        <f t="shared" si="6"/>
        <v>150163.93079202034</v>
      </c>
      <c r="X20" s="24">
        <f t="shared" si="13"/>
        <v>28488263.930792019</v>
      </c>
      <c r="Z20" s="28">
        <f t="shared" si="7"/>
        <v>-23288263.930792019</v>
      </c>
      <c r="AA20" s="28">
        <f t="shared" si="8"/>
        <v>-18538263.930792019</v>
      </c>
      <c r="AB20" s="29"/>
      <c r="AC20" s="30">
        <f t="shared" si="9"/>
        <v>5697652.7861584043</v>
      </c>
      <c r="AD20" s="30">
        <f t="shared" si="10"/>
        <v>22790611.144633617</v>
      </c>
      <c r="AE20" s="24"/>
      <c r="AF20" s="24">
        <f t="shared" si="14"/>
        <v>-19140.491775323244</v>
      </c>
      <c r="AG20" s="24">
        <f t="shared" si="15"/>
        <v>-64525.684143887527</v>
      </c>
      <c r="AI20" s="24">
        <f>IF(OR(B20="Q2",B20="Q3"),Business_peak/E20,Business_nonpeak/E20)</f>
        <v>7692.3076923076924</v>
      </c>
      <c r="AJ20" s="24">
        <f>IF(OR(B20="Q2",B20="Q3"),Economic_peak/F20,Economic_nonpeak/F20)</f>
        <v>251.25628140703517</v>
      </c>
      <c r="AO20">
        <f>AF20/AI20</f>
        <v>-2.4882639307920216</v>
      </c>
      <c r="AP20">
        <f>AG20/AJ20</f>
        <v>-256.81222289267237</v>
      </c>
    </row>
    <row r="21" spans="1:42" x14ac:dyDescent="0.25">
      <c r="A21" s="6">
        <v>15</v>
      </c>
      <c r="B21" s="1" t="s">
        <v>0</v>
      </c>
      <c r="C21" s="1"/>
      <c r="D21" s="1">
        <v>8</v>
      </c>
      <c r="E21" s="1">
        <v>28</v>
      </c>
      <c r="F21" s="1">
        <v>127</v>
      </c>
      <c r="G21" s="3">
        <v>-1</v>
      </c>
      <c r="N21" s="10">
        <f t="shared" si="0"/>
        <v>5600000</v>
      </c>
      <c r="O21" s="10">
        <f t="shared" si="1"/>
        <v>6350000</v>
      </c>
      <c r="P21" s="24">
        <f t="shared" si="11"/>
        <v>11950000</v>
      </c>
      <c r="R21" s="10">
        <f t="shared" si="2"/>
        <v>2000000</v>
      </c>
      <c r="S21" s="10">
        <f t="shared" si="12"/>
        <v>2500000</v>
      </c>
      <c r="T21" s="10">
        <f t="shared" si="3"/>
        <v>15337400</v>
      </c>
      <c r="U21" s="24">
        <f t="shared" si="4"/>
        <v>2987500</v>
      </c>
      <c r="V21" s="10">
        <f t="shared" si="5"/>
        <v>300000</v>
      </c>
      <c r="W21" s="24">
        <f t="shared" si="6"/>
        <v>150163.93079202034</v>
      </c>
      <c r="X21" s="24">
        <f t="shared" si="13"/>
        <v>23275063.930792019</v>
      </c>
      <c r="Z21" s="28">
        <f t="shared" si="7"/>
        <v>-17675063.930792019</v>
      </c>
      <c r="AA21" s="28">
        <f t="shared" si="8"/>
        <v>-16925063.930792019</v>
      </c>
      <c r="AB21" s="29"/>
      <c r="AC21" s="30">
        <f t="shared" si="9"/>
        <v>4655012.7861584043</v>
      </c>
      <c r="AD21" s="30">
        <f t="shared" si="10"/>
        <v>18620051.144633617</v>
      </c>
      <c r="AE21" s="24"/>
      <c r="AF21" s="24">
        <f t="shared" si="14"/>
        <v>33749.543351485561</v>
      </c>
      <c r="AG21" s="24">
        <f t="shared" si="15"/>
        <v>-96614.575941996984</v>
      </c>
      <c r="AI21" s="24">
        <f>IF(OR(B21="Q2",B21="Q3"),Business_peak/E21,Business_nonpeak/E21)</f>
        <v>7142.8571428571431</v>
      </c>
      <c r="AJ21" s="24">
        <f>IF(OR(B21="Q2",B21="Q3"),Economic_peak/F21,Economic_nonpeak/F21)</f>
        <v>393.70078740157481</v>
      </c>
      <c r="AO21">
        <f>AF21/AI21</f>
        <v>4.7249360692079785</v>
      </c>
      <c r="AP21">
        <f>AG21/AJ21</f>
        <v>-245.40102289267233</v>
      </c>
    </row>
    <row r="22" spans="1:42" x14ac:dyDescent="0.25">
      <c r="A22" s="6">
        <v>16</v>
      </c>
      <c r="B22" s="1" t="s">
        <v>0</v>
      </c>
      <c r="C22" s="1"/>
      <c r="D22" s="1">
        <v>8</v>
      </c>
      <c r="E22" s="1">
        <v>24</v>
      </c>
      <c r="F22" s="1">
        <v>167</v>
      </c>
      <c r="G22" s="3">
        <v>0</v>
      </c>
      <c r="N22" s="10">
        <f t="shared" si="0"/>
        <v>4800000</v>
      </c>
      <c r="O22" s="10">
        <f t="shared" si="1"/>
        <v>8350000</v>
      </c>
      <c r="P22" s="24">
        <f t="shared" si="11"/>
        <v>13150000</v>
      </c>
      <c r="R22" s="10">
        <f t="shared" si="2"/>
        <v>2000000</v>
      </c>
      <c r="S22" s="10">
        <f t="shared" si="12"/>
        <v>1500000</v>
      </c>
      <c r="T22" s="10">
        <f t="shared" si="3"/>
        <v>18044000</v>
      </c>
      <c r="U22" s="24">
        <f t="shared" si="4"/>
        <v>3287500</v>
      </c>
      <c r="V22" s="10">
        <f t="shared" si="5"/>
        <v>300000</v>
      </c>
      <c r="W22" s="24">
        <f t="shared" si="6"/>
        <v>150163.93079202034</v>
      </c>
      <c r="X22" s="24">
        <f t="shared" si="13"/>
        <v>25281663.930792019</v>
      </c>
      <c r="Z22" s="28">
        <f t="shared" si="7"/>
        <v>-20481663.930792019</v>
      </c>
      <c r="AA22" s="28">
        <f t="shared" si="8"/>
        <v>-16931663.930792019</v>
      </c>
      <c r="AB22" s="29"/>
      <c r="AC22" s="30">
        <f t="shared" si="9"/>
        <v>5056332.7861584043</v>
      </c>
      <c r="AD22" s="30">
        <f t="shared" si="10"/>
        <v>20225331.144633617</v>
      </c>
      <c r="AE22" s="24"/>
      <c r="AF22" s="24">
        <f t="shared" si="14"/>
        <v>-10680.53275660018</v>
      </c>
      <c r="AG22" s="24">
        <f t="shared" si="15"/>
        <v>-71109.767333135431</v>
      </c>
      <c r="AI22" s="24">
        <f>IF(OR(B22="Q2",B22="Q3"),Business_peak/E22,Business_nonpeak/E22)</f>
        <v>8333.3333333333339</v>
      </c>
      <c r="AJ22" s="24">
        <f>IF(OR(B22="Q2",B22="Q3"),Economic_peak/F22,Economic_nonpeak/F22)</f>
        <v>299.40119760479041</v>
      </c>
      <c r="AO22">
        <f>AF22/AI22</f>
        <v>-1.2816639307920215</v>
      </c>
      <c r="AP22">
        <f>AG22/AJ22</f>
        <v>-237.50662289267234</v>
      </c>
    </row>
    <row r="23" spans="1:42" x14ac:dyDescent="0.25">
      <c r="A23" s="6">
        <v>17</v>
      </c>
      <c r="B23" s="1" t="s">
        <v>0</v>
      </c>
      <c r="C23" s="1"/>
      <c r="D23" s="1">
        <v>9</v>
      </c>
      <c r="E23" s="1">
        <v>28</v>
      </c>
      <c r="F23" s="1">
        <v>194</v>
      </c>
      <c r="G23" s="3">
        <v>0</v>
      </c>
      <c r="N23" s="10">
        <f t="shared" si="0"/>
        <v>5600000</v>
      </c>
      <c r="O23" s="10">
        <f t="shared" si="1"/>
        <v>9700000</v>
      </c>
      <c r="P23" s="24">
        <f t="shared" si="11"/>
        <v>15300000</v>
      </c>
      <c r="R23" s="10">
        <f t="shared" si="2"/>
        <v>2000000</v>
      </c>
      <c r="S23" s="10">
        <f t="shared" si="12"/>
        <v>2500000</v>
      </c>
      <c r="T23" s="10">
        <f t="shared" si="3"/>
        <v>18044000</v>
      </c>
      <c r="U23" s="24">
        <f t="shared" si="4"/>
        <v>3825000</v>
      </c>
      <c r="V23" s="10">
        <f t="shared" si="5"/>
        <v>300000</v>
      </c>
      <c r="W23" s="24">
        <f t="shared" si="6"/>
        <v>150163.93079202034</v>
      </c>
      <c r="X23" s="24">
        <f t="shared" si="13"/>
        <v>26819163.930792019</v>
      </c>
      <c r="Z23" s="28">
        <f t="shared" si="7"/>
        <v>-21219163.930792019</v>
      </c>
      <c r="AA23" s="28">
        <f t="shared" si="8"/>
        <v>-17119163.930792019</v>
      </c>
      <c r="AB23" s="29"/>
      <c r="AC23" s="30">
        <f t="shared" si="9"/>
        <v>5363832.7861584043</v>
      </c>
      <c r="AD23" s="30">
        <f t="shared" si="10"/>
        <v>21455331.144633617</v>
      </c>
      <c r="AE23" s="24"/>
      <c r="AF23" s="24">
        <f t="shared" si="14"/>
        <v>8434.5433514855595</v>
      </c>
      <c r="AG23" s="24">
        <f t="shared" si="15"/>
        <v>-60594.490436255757</v>
      </c>
      <c r="AI23" s="24">
        <f>IF(OR(B23="Q2",B23="Q3"),Business_peak/E23,Business_nonpeak/E23)</f>
        <v>7142.8571428571431</v>
      </c>
      <c r="AJ23" s="24">
        <f>IF(OR(B23="Q2",B23="Q3"),Economic_peak/F23,Economic_nonpeak/F23)</f>
        <v>257.73195876288662</v>
      </c>
      <c r="AO23">
        <f>AF23/AI23</f>
        <v>1.1808360692079782</v>
      </c>
      <c r="AP23">
        <f>AG23/AJ23</f>
        <v>-235.10662289267231</v>
      </c>
    </row>
    <row r="24" spans="1:42" x14ac:dyDescent="0.25">
      <c r="A24" s="6">
        <v>18</v>
      </c>
      <c r="B24" s="1" t="s">
        <v>0</v>
      </c>
      <c r="C24" s="1"/>
      <c r="D24" s="1">
        <v>9</v>
      </c>
      <c r="E24" s="1">
        <v>25</v>
      </c>
      <c r="F24" s="1">
        <v>235</v>
      </c>
      <c r="G24" s="3">
        <v>0</v>
      </c>
      <c r="N24" s="10">
        <f t="shared" si="0"/>
        <v>5000000</v>
      </c>
      <c r="O24" s="10">
        <f t="shared" si="1"/>
        <v>11750000</v>
      </c>
      <c r="P24" s="24">
        <f t="shared" si="11"/>
        <v>16750000</v>
      </c>
      <c r="R24" s="10">
        <f t="shared" si="2"/>
        <v>2000000</v>
      </c>
      <c r="S24" s="10">
        <f t="shared" si="12"/>
        <v>1500000</v>
      </c>
      <c r="T24" s="10">
        <f t="shared" si="3"/>
        <v>18044000</v>
      </c>
      <c r="U24" s="24">
        <f t="shared" si="4"/>
        <v>4187500</v>
      </c>
      <c r="V24" s="10">
        <f t="shared" si="5"/>
        <v>300000</v>
      </c>
      <c r="W24" s="24">
        <f t="shared" si="6"/>
        <v>150163.93079202034</v>
      </c>
      <c r="X24" s="24">
        <f t="shared" si="13"/>
        <v>26181663.930792019</v>
      </c>
      <c r="Z24" s="28">
        <f t="shared" si="7"/>
        <v>-21181663.930792019</v>
      </c>
      <c r="AA24" s="28">
        <f t="shared" si="8"/>
        <v>-14431663.930792019</v>
      </c>
      <c r="AB24" s="29"/>
      <c r="AC24" s="30">
        <f t="shared" si="9"/>
        <v>5236332.7861584043</v>
      </c>
      <c r="AD24" s="30">
        <f t="shared" si="10"/>
        <v>20945331.144633617</v>
      </c>
      <c r="AE24" s="24"/>
      <c r="AF24" s="24">
        <f t="shared" si="14"/>
        <v>-9453.3114463361726</v>
      </c>
      <c r="AG24" s="24">
        <f t="shared" si="15"/>
        <v>-39129.068700568583</v>
      </c>
      <c r="AI24" s="24">
        <f>IF(OR(B24="Q2",B24="Q3"),Business_peak/E24,Business_nonpeak/E24)</f>
        <v>8000</v>
      </c>
      <c r="AJ24" s="24">
        <f>IF(OR(B24="Q2",B24="Q3"),Economic_peak/F24,Economic_nonpeak/F24)</f>
        <v>212.7659574468085</v>
      </c>
      <c r="AO24">
        <f>AF24/AI24</f>
        <v>-1.1816639307920216</v>
      </c>
      <c r="AP24">
        <f>AG24/AJ24</f>
        <v>-183.90662289267235</v>
      </c>
    </row>
    <row r="25" spans="1:42" x14ac:dyDescent="0.25">
      <c r="A25" s="6">
        <v>19</v>
      </c>
      <c r="B25" s="1" t="s">
        <v>0</v>
      </c>
      <c r="C25" s="1"/>
      <c r="D25" s="1">
        <v>10</v>
      </c>
      <c r="E25" s="1">
        <v>25</v>
      </c>
      <c r="F25" s="1">
        <v>205</v>
      </c>
      <c r="G25" s="3">
        <v>-2</v>
      </c>
      <c r="N25" s="10">
        <f t="shared" si="0"/>
        <v>5000000</v>
      </c>
      <c r="O25" s="10">
        <f t="shared" si="1"/>
        <v>10250000</v>
      </c>
      <c r="P25" s="24">
        <f t="shared" si="11"/>
        <v>15250000</v>
      </c>
      <c r="R25" s="10">
        <f t="shared" si="2"/>
        <v>2000000</v>
      </c>
      <c r="S25" s="10">
        <f t="shared" si="12"/>
        <v>2500000</v>
      </c>
      <c r="T25" s="10">
        <f t="shared" si="3"/>
        <v>12630800</v>
      </c>
      <c r="U25" s="24">
        <f t="shared" si="4"/>
        <v>3812500</v>
      </c>
      <c r="V25" s="10">
        <f t="shared" si="5"/>
        <v>300000</v>
      </c>
      <c r="W25" s="24">
        <f t="shared" si="6"/>
        <v>150163.93079202034</v>
      </c>
      <c r="X25" s="24">
        <f t="shared" si="13"/>
        <v>21393463.930792019</v>
      </c>
      <c r="Z25" s="28">
        <f t="shared" si="7"/>
        <v>-16393463.930792019</v>
      </c>
      <c r="AA25" s="28">
        <f t="shared" si="8"/>
        <v>-11143463.930792019</v>
      </c>
      <c r="AB25" s="29"/>
      <c r="AC25" s="30">
        <f t="shared" si="9"/>
        <v>4278692.7861584043</v>
      </c>
      <c r="AD25" s="30">
        <f t="shared" si="10"/>
        <v>17114771.144633617</v>
      </c>
      <c r="AE25" s="24"/>
      <c r="AF25" s="24">
        <f t="shared" si="14"/>
        <v>28852.288553663828</v>
      </c>
      <c r="AG25" s="24">
        <f t="shared" si="15"/>
        <v>-33486.68851040789</v>
      </c>
      <c r="AI25" s="24">
        <f>IF(OR(B25="Q2",B25="Q3"),Business_peak/E25,Business_nonpeak/E25)</f>
        <v>8000</v>
      </c>
      <c r="AJ25" s="24">
        <f>IF(OR(B25="Q2",B25="Q3"),Economic_peak/F25,Economic_nonpeak/F25)</f>
        <v>243.90243902439025</v>
      </c>
      <c r="AO25">
        <f>AF25/AI25</f>
        <v>3.6065360692079786</v>
      </c>
      <c r="AP25">
        <f>AG25/AJ25</f>
        <v>-137.29542289267235</v>
      </c>
    </row>
    <row r="26" spans="1:42" x14ac:dyDescent="0.25">
      <c r="A26" s="6">
        <v>20</v>
      </c>
      <c r="B26" s="1" t="s">
        <v>0</v>
      </c>
      <c r="C26" s="1"/>
      <c r="D26" s="1">
        <v>10</v>
      </c>
      <c r="E26" s="1">
        <v>22</v>
      </c>
      <c r="F26" s="1">
        <v>219</v>
      </c>
      <c r="G26" s="3">
        <v>1</v>
      </c>
      <c r="N26" s="10">
        <f t="shared" si="0"/>
        <v>4400000</v>
      </c>
      <c r="O26" s="10">
        <f t="shared" si="1"/>
        <v>10950000</v>
      </c>
      <c r="P26" s="24">
        <f t="shared" si="11"/>
        <v>15350000</v>
      </c>
      <c r="R26" s="10">
        <f t="shared" si="2"/>
        <v>2000000</v>
      </c>
      <c r="S26" s="10">
        <f t="shared" si="12"/>
        <v>1500000</v>
      </c>
      <c r="T26" s="10">
        <f t="shared" si="3"/>
        <v>20750600</v>
      </c>
      <c r="U26" s="24">
        <f t="shared" si="4"/>
        <v>3837500</v>
      </c>
      <c r="V26" s="10">
        <f t="shared" si="5"/>
        <v>300000</v>
      </c>
      <c r="W26" s="24">
        <f t="shared" si="6"/>
        <v>150163.93079202034</v>
      </c>
      <c r="X26" s="24">
        <f t="shared" si="13"/>
        <v>28538263.930792019</v>
      </c>
      <c r="Z26" s="28">
        <f t="shared" si="7"/>
        <v>-24138263.930792019</v>
      </c>
      <c r="AA26" s="28">
        <f t="shared" si="8"/>
        <v>-17588263.930792019</v>
      </c>
      <c r="AB26" s="29"/>
      <c r="AC26" s="30">
        <f t="shared" si="9"/>
        <v>5707652.7861584043</v>
      </c>
      <c r="AD26" s="30">
        <f t="shared" si="10"/>
        <v>22830611.144633617</v>
      </c>
      <c r="AE26" s="24"/>
      <c r="AF26" s="24">
        <f t="shared" si="14"/>
        <v>-59438.763007200199</v>
      </c>
      <c r="AG26" s="24">
        <f t="shared" si="15"/>
        <v>-54249.36595723113</v>
      </c>
      <c r="AI26" s="24">
        <f>IF(OR(B26="Q2",B26="Q3"),Business_peak/E26,Business_nonpeak/E26)</f>
        <v>9090.9090909090901</v>
      </c>
      <c r="AJ26" s="24">
        <f>IF(OR(B26="Q2",B26="Q3"),Economic_peak/F26,Economic_nonpeak/F26)</f>
        <v>228.31050228310502</v>
      </c>
      <c r="AO26">
        <f>AF26/AI26</f>
        <v>-6.5382639307920227</v>
      </c>
      <c r="AP26">
        <f>AG26/AJ26</f>
        <v>-237.61222289267235</v>
      </c>
    </row>
    <row r="27" spans="1:42" x14ac:dyDescent="0.25">
      <c r="A27" s="6">
        <v>21</v>
      </c>
      <c r="B27" s="1" t="s">
        <v>0</v>
      </c>
      <c r="C27" s="1"/>
      <c r="D27" s="1">
        <v>11</v>
      </c>
      <c r="E27" s="1">
        <v>24</v>
      </c>
      <c r="F27" s="1">
        <v>154</v>
      </c>
      <c r="G27" s="3">
        <v>0</v>
      </c>
      <c r="N27" s="10">
        <f t="shared" si="0"/>
        <v>4800000</v>
      </c>
      <c r="O27" s="10">
        <f t="shared" si="1"/>
        <v>7700000</v>
      </c>
      <c r="P27" s="24">
        <f t="shared" si="11"/>
        <v>12500000</v>
      </c>
      <c r="R27" s="10">
        <f t="shared" si="2"/>
        <v>2000000</v>
      </c>
      <c r="S27" s="10">
        <f t="shared" si="12"/>
        <v>2500000</v>
      </c>
      <c r="T27" s="10">
        <f t="shared" si="3"/>
        <v>18044000</v>
      </c>
      <c r="U27" s="24">
        <f t="shared" si="4"/>
        <v>3125000</v>
      </c>
      <c r="V27" s="10">
        <f t="shared" si="5"/>
        <v>300000</v>
      </c>
      <c r="W27" s="24">
        <f t="shared" si="6"/>
        <v>150163.93079202034</v>
      </c>
      <c r="X27" s="24">
        <f t="shared" si="13"/>
        <v>26119163.930792019</v>
      </c>
      <c r="Z27" s="28">
        <f t="shared" si="7"/>
        <v>-21319163.930792019</v>
      </c>
      <c r="AA27" s="28">
        <f t="shared" si="8"/>
        <v>-18419163.930792019</v>
      </c>
      <c r="AB27" s="29"/>
      <c r="AC27" s="30">
        <f t="shared" si="9"/>
        <v>5223832.7861584043</v>
      </c>
      <c r="AD27" s="30">
        <f t="shared" si="10"/>
        <v>20895331.144633617</v>
      </c>
      <c r="AE27" s="24"/>
      <c r="AF27" s="24">
        <f t="shared" si="14"/>
        <v>-17659.699423266848</v>
      </c>
      <c r="AG27" s="24">
        <f t="shared" si="15"/>
        <v>-85683.968471646862</v>
      </c>
      <c r="AI27" s="24">
        <f>IF(OR(B27="Q2",B27="Q3"),Business_peak/E27,Business_nonpeak/E27)</f>
        <v>8333.3333333333339</v>
      </c>
      <c r="AJ27" s="24">
        <f>IF(OR(B27="Q2",B27="Q3"),Economic_peak/F27,Economic_nonpeak/F27)</f>
        <v>324.6753246753247</v>
      </c>
      <c r="AO27">
        <f>AF27/AI27</f>
        <v>-2.1191639307920216</v>
      </c>
      <c r="AP27">
        <f>AG27/AJ27</f>
        <v>-263.90662289267232</v>
      </c>
    </row>
    <row r="28" spans="1:42" x14ac:dyDescent="0.25">
      <c r="A28" s="6">
        <v>22</v>
      </c>
      <c r="B28" s="1" t="s">
        <v>0</v>
      </c>
      <c r="C28" s="1"/>
      <c r="D28" s="1">
        <v>11</v>
      </c>
      <c r="E28" s="1">
        <v>13</v>
      </c>
      <c r="F28" s="1">
        <v>157</v>
      </c>
      <c r="G28" s="3">
        <v>0</v>
      </c>
      <c r="N28" s="10">
        <f t="shared" si="0"/>
        <v>2600000</v>
      </c>
      <c r="O28" s="10">
        <f t="shared" si="1"/>
        <v>7850000</v>
      </c>
      <c r="P28" s="24">
        <f t="shared" si="11"/>
        <v>10450000</v>
      </c>
      <c r="R28" s="10">
        <f t="shared" si="2"/>
        <v>2000000</v>
      </c>
      <c r="S28" s="10">
        <f t="shared" si="12"/>
        <v>1500000</v>
      </c>
      <c r="T28" s="10">
        <f t="shared" si="3"/>
        <v>18044000</v>
      </c>
      <c r="U28" s="24">
        <f t="shared" si="4"/>
        <v>2612500</v>
      </c>
      <c r="V28" s="10">
        <f t="shared" si="5"/>
        <v>300000</v>
      </c>
      <c r="W28" s="24">
        <f t="shared" si="6"/>
        <v>150163.93079202034</v>
      </c>
      <c r="X28" s="24">
        <f t="shared" si="13"/>
        <v>24606663.930792019</v>
      </c>
      <c r="Z28" s="28">
        <f t="shared" si="7"/>
        <v>-22006663.930792019</v>
      </c>
      <c r="AA28" s="28">
        <f t="shared" si="8"/>
        <v>-16756663.930792019</v>
      </c>
      <c r="AB28" s="29"/>
      <c r="AC28" s="30">
        <f t="shared" si="9"/>
        <v>4921332.7861584043</v>
      </c>
      <c r="AD28" s="30">
        <f t="shared" si="10"/>
        <v>19685331.144633617</v>
      </c>
      <c r="AE28" s="24"/>
      <c r="AF28" s="24">
        <f t="shared" si="14"/>
        <v>-178564.0604737234</v>
      </c>
      <c r="AG28" s="24">
        <f t="shared" si="15"/>
        <v>-75384.274806583548</v>
      </c>
      <c r="AI28" s="24">
        <f>IF(OR(B28="Q2",B28="Q3"),Business_peak/E28,Business_nonpeak/E28)</f>
        <v>15384.615384615385</v>
      </c>
      <c r="AJ28" s="24">
        <f>IF(OR(B28="Q2",B28="Q3"),Economic_peak/F28,Economic_nonpeak/F28)</f>
        <v>318.47133757961785</v>
      </c>
      <c r="AO28">
        <f>AF28/AI28</f>
        <v>-11.606663930792021</v>
      </c>
      <c r="AP28">
        <f>AG28/AJ28</f>
        <v>-236.70662289267233</v>
      </c>
    </row>
    <row r="29" spans="1:42" x14ac:dyDescent="0.25">
      <c r="A29" s="6">
        <v>23</v>
      </c>
      <c r="B29" s="1" t="s">
        <v>0</v>
      </c>
      <c r="C29" s="1"/>
      <c r="D29" s="1">
        <v>12</v>
      </c>
      <c r="E29" s="1">
        <v>26</v>
      </c>
      <c r="F29" s="1">
        <v>170</v>
      </c>
      <c r="G29" s="3">
        <v>0</v>
      </c>
      <c r="N29" s="10">
        <f t="shared" si="0"/>
        <v>5200000</v>
      </c>
      <c r="O29" s="10">
        <f t="shared" si="1"/>
        <v>8500000</v>
      </c>
      <c r="P29" s="24">
        <f t="shared" si="11"/>
        <v>13700000</v>
      </c>
      <c r="R29" s="10">
        <f t="shared" si="2"/>
        <v>2000000</v>
      </c>
      <c r="S29" s="10">
        <f t="shared" si="12"/>
        <v>2500000</v>
      </c>
      <c r="T29" s="10">
        <f t="shared" si="3"/>
        <v>18044000</v>
      </c>
      <c r="U29" s="24">
        <f t="shared" si="4"/>
        <v>3425000</v>
      </c>
      <c r="V29" s="10">
        <f t="shared" si="5"/>
        <v>300000</v>
      </c>
      <c r="W29" s="24">
        <f t="shared" si="6"/>
        <v>150163.93079202034</v>
      </c>
      <c r="X29" s="24">
        <f t="shared" si="13"/>
        <v>26419163.930792019</v>
      </c>
      <c r="Z29" s="28">
        <f t="shared" si="7"/>
        <v>-21219163.930792019</v>
      </c>
      <c r="AA29" s="28">
        <f t="shared" si="8"/>
        <v>-17919163.930792019</v>
      </c>
      <c r="AB29" s="29"/>
      <c r="AC29" s="30">
        <f t="shared" si="9"/>
        <v>5283832.7861584043</v>
      </c>
      <c r="AD29" s="30">
        <f t="shared" si="10"/>
        <v>21135331.144633617</v>
      </c>
      <c r="AE29" s="24"/>
      <c r="AF29" s="24">
        <f t="shared" si="14"/>
        <v>-3224.3379291693968</v>
      </c>
      <c r="AG29" s="24">
        <f t="shared" si="15"/>
        <v>-74325.477321374216</v>
      </c>
      <c r="AI29" s="24">
        <f>IF(OR(B29="Q2",B29="Q3"),Business_peak/E29,Business_nonpeak/E29)</f>
        <v>7692.3076923076924</v>
      </c>
      <c r="AJ29" s="24">
        <f>IF(OR(B29="Q2",B29="Q3"),Economic_peak/F29,Economic_nonpeak/F29)</f>
        <v>294.11764705882354</v>
      </c>
      <c r="AO29">
        <f>AF29/AI29</f>
        <v>-0.41916393079202158</v>
      </c>
      <c r="AP29">
        <f>AG29/AJ29</f>
        <v>-252.70662289267233</v>
      </c>
    </row>
    <row r="30" spans="1:42" x14ac:dyDescent="0.25">
      <c r="A30" s="6">
        <v>24</v>
      </c>
      <c r="B30" s="1" t="s">
        <v>0</v>
      </c>
      <c r="C30" s="1"/>
      <c r="D30" s="1">
        <v>12</v>
      </c>
      <c r="E30" s="1">
        <v>10</v>
      </c>
      <c r="F30" s="1">
        <v>202</v>
      </c>
      <c r="G30" s="3">
        <v>0</v>
      </c>
      <c r="N30" s="10">
        <f t="shared" si="0"/>
        <v>2000000</v>
      </c>
      <c r="O30" s="10">
        <f t="shared" si="1"/>
        <v>10100000</v>
      </c>
      <c r="P30" s="24">
        <f t="shared" si="11"/>
        <v>12100000</v>
      </c>
      <c r="R30" s="10">
        <f t="shared" si="2"/>
        <v>2000000</v>
      </c>
      <c r="S30" s="10">
        <f t="shared" si="12"/>
        <v>1500000</v>
      </c>
      <c r="T30" s="10">
        <f t="shared" si="3"/>
        <v>18044000</v>
      </c>
      <c r="U30" s="24">
        <f t="shared" si="4"/>
        <v>3025000</v>
      </c>
      <c r="V30" s="10">
        <f t="shared" si="5"/>
        <v>300000</v>
      </c>
      <c r="W30" s="24">
        <f t="shared" si="6"/>
        <v>150163.93079202034</v>
      </c>
      <c r="X30" s="24">
        <f t="shared" si="13"/>
        <v>25019163.930792019</v>
      </c>
      <c r="Z30" s="28">
        <f t="shared" si="7"/>
        <v>-23019163.930792019</v>
      </c>
      <c r="AA30" s="28">
        <f t="shared" si="8"/>
        <v>-14919163.930792019</v>
      </c>
      <c r="AB30" s="29"/>
      <c r="AC30" s="30">
        <f t="shared" si="9"/>
        <v>5003832.7861584043</v>
      </c>
      <c r="AD30" s="30">
        <f t="shared" si="10"/>
        <v>20015331.144633617</v>
      </c>
      <c r="AE30" s="24"/>
      <c r="AF30" s="24">
        <f t="shared" si="14"/>
        <v>-300383.27861584042</v>
      </c>
      <c r="AG30" s="24">
        <f t="shared" si="15"/>
        <v>-49085.797745710974</v>
      </c>
      <c r="AI30" s="24">
        <f>IF(OR(B30="Q2",B30="Q3"),Business_peak/E30,Business_nonpeak/E30)</f>
        <v>20000</v>
      </c>
      <c r="AJ30" s="24">
        <f>IF(OR(B30="Q2",B30="Q3"),Economic_peak/F30,Economic_nonpeak/F30)</f>
        <v>247.52475247524754</v>
      </c>
      <c r="AO30">
        <f>AF30/AI30</f>
        <v>-15.01916393079202</v>
      </c>
      <c r="AP30">
        <f>AG30/AJ30</f>
        <v>-198.30662289267232</v>
      </c>
    </row>
    <row r="31" spans="1:42" x14ac:dyDescent="0.25">
      <c r="A31" s="6">
        <v>25</v>
      </c>
      <c r="B31" s="1" t="s">
        <v>0</v>
      </c>
      <c r="C31" s="1"/>
      <c r="D31" s="1">
        <v>13</v>
      </c>
      <c r="E31" s="1">
        <v>22</v>
      </c>
      <c r="F31" s="1">
        <v>225</v>
      </c>
      <c r="G31" s="3">
        <v>0</v>
      </c>
      <c r="N31" s="10">
        <f t="shared" si="0"/>
        <v>4400000</v>
      </c>
      <c r="O31" s="10">
        <f t="shared" si="1"/>
        <v>11250000</v>
      </c>
      <c r="P31" s="24">
        <f t="shared" si="11"/>
        <v>15650000</v>
      </c>
      <c r="R31" s="10">
        <f t="shared" si="2"/>
        <v>2000000</v>
      </c>
      <c r="S31" s="10">
        <f t="shared" si="12"/>
        <v>2500000</v>
      </c>
      <c r="T31" s="10">
        <f t="shared" si="3"/>
        <v>18044000</v>
      </c>
      <c r="U31" s="24">
        <f t="shared" si="4"/>
        <v>3912500</v>
      </c>
      <c r="V31" s="10">
        <f t="shared" si="5"/>
        <v>300000</v>
      </c>
      <c r="W31" s="24">
        <f t="shared" si="6"/>
        <v>150163.93079202034</v>
      </c>
      <c r="X31" s="24">
        <f t="shared" si="13"/>
        <v>26906663.930792019</v>
      </c>
      <c r="Z31" s="28">
        <f t="shared" si="7"/>
        <v>-22506663.930792019</v>
      </c>
      <c r="AA31" s="28">
        <f t="shared" si="8"/>
        <v>-15656663.930792019</v>
      </c>
      <c r="AB31" s="29"/>
      <c r="AC31" s="30">
        <f t="shared" si="9"/>
        <v>5381332.7861584043</v>
      </c>
      <c r="AD31" s="30">
        <f t="shared" si="10"/>
        <v>21525331.144633617</v>
      </c>
      <c r="AE31" s="24"/>
      <c r="AF31" s="24">
        <f t="shared" si="14"/>
        <v>-44606.03573447292</v>
      </c>
      <c r="AG31" s="24">
        <f t="shared" si="15"/>
        <v>-45668.138420593852</v>
      </c>
      <c r="AI31" s="24">
        <f>IF(OR(B31="Q2",B31="Q3"),Business_peak/E31,Business_nonpeak/E31)</f>
        <v>9090.9090909090901</v>
      </c>
      <c r="AJ31" s="24">
        <f>IF(OR(B31="Q2",B31="Q3"),Economic_peak/F31,Economic_nonpeak/F31)</f>
        <v>222.22222222222223</v>
      </c>
      <c r="AO31">
        <f>AF31/AI31</f>
        <v>-4.9066639307920212</v>
      </c>
      <c r="AP31">
        <f>AG31/AJ31</f>
        <v>-205.50662289267234</v>
      </c>
    </row>
    <row r="32" spans="1:42" x14ac:dyDescent="0.25">
      <c r="A32" s="6">
        <v>26</v>
      </c>
      <c r="B32" s="1" t="s">
        <v>0</v>
      </c>
      <c r="C32" s="1"/>
      <c r="D32" s="1">
        <v>13</v>
      </c>
      <c r="E32" s="1">
        <v>14</v>
      </c>
      <c r="F32" s="1">
        <v>199</v>
      </c>
      <c r="G32" s="3">
        <v>1</v>
      </c>
      <c r="N32" s="10">
        <f t="shared" si="0"/>
        <v>2800000</v>
      </c>
      <c r="O32" s="10">
        <f t="shared" si="1"/>
        <v>9950000</v>
      </c>
      <c r="P32" s="24">
        <f t="shared" si="11"/>
        <v>12750000</v>
      </c>
      <c r="R32" s="10">
        <f t="shared" si="2"/>
        <v>2000000</v>
      </c>
      <c r="S32" s="10">
        <f t="shared" si="12"/>
        <v>1500000</v>
      </c>
      <c r="T32" s="10">
        <f t="shared" si="3"/>
        <v>20750600</v>
      </c>
      <c r="U32" s="24">
        <f t="shared" si="4"/>
        <v>3187500</v>
      </c>
      <c r="V32" s="10">
        <f t="shared" si="5"/>
        <v>300000</v>
      </c>
      <c r="W32" s="24">
        <f t="shared" si="6"/>
        <v>150163.93079202034</v>
      </c>
      <c r="X32" s="24">
        <f t="shared" si="13"/>
        <v>27888263.930792019</v>
      </c>
      <c r="Z32" s="28">
        <f t="shared" si="7"/>
        <v>-25088263.930792019</v>
      </c>
      <c r="AA32" s="28">
        <f t="shared" si="8"/>
        <v>-17938263.930792019</v>
      </c>
      <c r="AB32" s="29"/>
      <c r="AC32" s="30">
        <f t="shared" si="9"/>
        <v>5577652.7861584043</v>
      </c>
      <c r="AD32" s="30">
        <f t="shared" si="10"/>
        <v>22310611.144633617</v>
      </c>
      <c r="AE32" s="24"/>
      <c r="AF32" s="24">
        <f t="shared" si="14"/>
        <v>-198403.77043988602</v>
      </c>
      <c r="AG32" s="24">
        <f t="shared" si="15"/>
        <v>-62113.623842379988</v>
      </c>
      <c r="AI32" s="24">
        <f>IF(OR(B32="Q2",B32="Q3"),Business_peak/E32,Business_nonpeak/E32)</f>
        <v>14285.714285714286</v>
      </c>
      <c r="AJ32" s="24">
        <f>IF(OR(B32="Q2",B32="Q3"),Economic_peak/F32,Economic_nonpeak/F32)</f>
        <v>251.25628140703517</v>
      </c>
      <c r="AO32">
        <f>AF32/AI32</f>
        <v>-13.888263930792021</v>
      </c>
      <c r="AP32">
        <f>AG32/AJ32</f>
        <v>-247.21222289267234</v>
      </c>
    </row>
    <row r="33" spans="1:42" x14ac:dyDescent="0.25">
      <c r="A33" s="6">
        <v>27</v>
      </c>
      <c r="B33" s="1" t="s">
        <v>0</v>
      </c>
      <c r="C33" s="1"/>
      <c r="D33" s="1">
        <v>14</v>
      </c>
      <c r="E33" s="1">
        <v>17</v>
      </c>
      <c r="F33" s="1">
        <v>237</v>
      </c>
      <c r="G33" s="3">
        <v>-2</v>
      </c>
      <c r="N33" s="10">
        <f t="shared" si="0"/>
        <v>3400000</v>
      </c>
      <c r="O33" s="10">
        <f t="shared" si="1"/>
        <v>11850000</v>
      </c>
      <c r="P33" s="24">
        <f t="shared" si="11"/>
        <v>15250000</v>
      </c>
      <c r="R33" s="10">
        <f t="shared" si="2"/>
        <v>2000000</v>
      </c>
      <c r="S33" s="10">
        <f t="shared" si="12"/>
        <v>2500000</v>
      </c>
      <c r="T33" s="10">
        <f t="shared" si="3"/>
        <v>12630800</v>
      </c>
      <c r="U33" s="24">
        <f t="shared" si="4"/>
        <v>3812500</v>
      </c>
      <c r="V33" s="10">
        <f t="shared" si="5"/>
        <v>300000</v>
      </c>
      <c r="W33" s="24">
        <f t="shared" si="6"/>
        <v>150163.93079202034</v>
      </c>
      <c r="X33" s="24">
        <f t="shared" si="13"/>
        <v>21393463.930792019</v>
      </c>
      <c r="Z33" s="28">
        <f t="shared" si="7"/>
        <v>-17993463.930792019</v>
      </c>
      <c r="AA33" s="28">
        <f t="shared" si="8"/>
        <v>-9543463.9307920188</v>
      </c>
      <c r="AB33" s="29"/>
      <c r="AC33" s="30">
        <f t="shared" si="9"/>
        <v>4278692.7861584043</v>
      </c>
      <c r="AD33" s="30">
        <f t="shared" si="10"/>
        <v>17114771.144633617</v>
      </c>
      <c r="AE33" s="24"/>
      <c r="AF33" s="24">
        <f t="shared" si="14"/>
        <v>-51687.810950494371</v>
      </c>
      <c r="AG33" s="24">
        <f t="shared" si="15"/>
        <v>-22214.224238960411</v>
      </c>
      <c r="AI33" s="24">
        <f>IF(OR(B33="Q2",B33="Q3"),Business_peak/E33,Business_nonpeak/E33)</f>
        <v>11764.705882352941</v>
      </c>
      <c r="AJ33" s="24">
        <f>IF(OR(B33="Q2",B33="Q3"),Economic_peak/F33,Economic_nonpeak/F33)</f>
        <v>210.9704641350211</v>
      </c>
      <c r="AO33">
        <f>AF33/AI33</f>
        <v>-4.3934639307920218</v>
      </c>
      <c r="AP33">
        <f>AG33/AJ33</f>
        <v>-105.29542289267235</v>
      </c>
    </row>
    <row r="34" spans="1:42" x14ac:dyDescent="0.25">
      <c r="A34" s="6">
        <v>28</v>
      </c>
      <c r="B34" s="1" t="s">
        <v>0</v>
      </c>
      <c r="C34" s="1"/>
      <c r="D34" s="1">
        <v>14</v>
      </c>
      <c r="E34" s="1">
        <v>15</v>
      </c>
      <c r="F34" s="1">
        <v>197</v>
      </c>
      <c r="G34" s="3">
        <v>2</v>
      </c>
      <c r="N34" s="10">
        <f t="shared" si="0"/>
        <v>3000000</v>
      </c>
      <c r="O34" s="10">
        <f t="shared" si="1"/>
        <v>9850000</v>
      </c>
      <c r="P34" s="24">
        <f t="shared" si="11"/>
        <v>12850000</v>
      </c>
      <c r="R34" s="10">
        <f t="shared" si="2"/>
        <v>2000000</v>
      </c>
      <c r="S34" s="10">
        <f t="shared" si="12"/>
        <v>1500000</v>
      </c>
      <c r="T34" s="10">
        <f t="shared" si="3"/>
        <v>23457200</v>
      </c>
      <c r="U34" s="24">
        <f t="shared" si="4"/>
        <v>3212500</v>
      </c>
      <c r="V34" s="10">
        <f t="shared" si="5"/>
        <v>300000</v>
      </c>
      <c r="W34" s="24">
        <f t="shared" si="6"/>
        <v>150163.93079202034</v>
      </c>
      <c r="X34" s="24">
        <f t="shared" si="13"/>
        <v>30619863.930792019</v>
      </c>
      <c r="Z34" s="28">
        <f t="shared" si="7"/>
        <v>-27619863.930792019</v>
      </c>
      <c r="AA34" s="28">
        <f t="shared" si="8"/>
        <v>-20769863.930792019</v>
      </c>
      <c r="AB34" s="29"/>
      <c r="AC34" s="30">
        <f t="shared" si="9"/>
        <v>6123972.7861584043</v>
      </c>
      <c r="AD34" s="30">
        <f t="shared" si="10"/>
        <v>24495891.144633617</v>
      </c>
      <c r="AE34" s="24"/>
      <c r="AF34" s="24">
        <f t="shared" si="14"/>
        <v>-208264.8524105603</v>
      </c>
      <c r="AG34" s="24">
        <f t="shared" si="15"/>
        <v>-74344.625099663026</v>
      </c>
      <c r="AI34" s="24">
        <f>IF(OR(B34="Q2",B34="Q3"),Business_peak/E34,Business_nonpeak/E34)</f>
        <v>13333.333333333334</v>
      </c>
      <c r="AJ34" s="24">
        <f>IF(OR(B34="Q2",B34="Q3"),Economic_peak/F34,Economic_nonpeak/F34)</f>
        <v>253.80710659898477</v>
      </c>
      <c r="AO34">
        <f>AF34/AI34</f>
        <v>-15.619863930792022</v>
      </c>
      <c r="AP34">
        <f>AG34/AJ34</f>
        <v>-292.91782289267235</v>
      </c>
    </row>
    <row r="35" spans="1:42" x14ac:dyDescent="0.25">
      <c r="A35" s="6">
        <v>29</v>
      </c>
      <c r="B35" s="1" t="s">
        <v>0</v>
      </c>
      <c r="C35" s="1"/>
      <c r="D35" s="1">
        <v>15</v>
      </c>
      <c r="E35" s="1">
        <v>16</v>
      </c>
      <c r="F35" s="1">
        <v>237</v>
      </c>
      <c r="G35" s="3">
        <v>0</v>
      </c>
      <c r="N35" s="10">
        <f t="shared" si="0"/>
        <v>3200000</v>
      </c>
      <c r="O35" s="10">
        <f t="shared" si="1"/>
        <v>11850000</v>
      </c>
      <c r="P35" s="24">
        <f t="shared" si="11"/>
        <v>15050000</v>
      </c>
      <c r="R35" s="10">
        <f t="shared" si="2"/>
        <v>2000000</v>
      </c>
      <c r="S35" s="10">
        <f t="shared" si="12"/>
        <v>2500000</v>
      </c>
      <c r="T35" s="10">
        <f t="shared" si="3"/>
        <v>18044000</v>
      </c>
      <c r="U35" s="24">
        <f t="shared" si="4"/>
        <v>3762500</v>
      </c>
      <c r="V35" s="10">
        <f t="shared" si="5"/>
        <v>300000</v>
      </c>
      <c r="W35" s="24">
        <f t="shared" si="6"/>
        <v>150163.93079202034</v>
      </c>
      <c r="X35" s="24">
        <f t="shared" si="13"/>
        <v>26756663.930792019</v>
      </c>
      <c r="Z35" s="28">
        <f t="shared" si="7"/>
        <v>-23556663.930792019</v>
      </c>
      <c r="AA35" s="28">
        <f t="shared" si="8"/>
        <v>-14906663.930792019</v>
      </c>
      <c r="AB35" s="29"/>
      <c r="AC35" s="30">
        <f t="shared" si="9"/>
        <v>5351332.7861584043</v>
      </c>
      <c r="AD35" s="30">
        <f t="shared" si="10"/>
        <v>21405331.144633617</v>
      </c>
      <c r="AE35" s="24"/>
      <c r="AF35" s="24">
        <f t="shared" si="14"/>
        <v>-134458.29913490027</v>
      </c>
      <c r="AG35" s="24">
        <f t="shared" si="15"/>
        <v>-40317.852930943533</v>
      </c>
      <c r="AI35" s="24">
        <f>IF(OR(B35="Q2",B35="Q3"),Business_peak/E35,Business_nonpeak/E35)</f>
        <v>12500</v>
      </c>
      <c r="AJ35" s="24">
        <f>IF(OR(B35="Q2",B35="Q3"),Economic_peak/F35,Economic_nonpeak/F35)</f>
        <v>210.9704641350211</v>
      </c>
      <c r="AO35">
        <f>AF35/AI35</f>
        <v>-10.756663930792021</v>
      </c>
      <c r="AP35">
        <f>AG35/AJ35</f>
        <v>-191.10662289267233</v>
      </c>
    </row>
    <row r="36" spans="1:42" x14ac:dyDescent="0.25">
      <c r="A36" s="6">
        <v>30</v>
      </c>
      <c r="B36" s="1" t="s">
        <v>0</v>
      </c>
      <c r="C36" s="1"/>
      <c r="D36" s="1">
        <v>15</v>
      </c>
      <c r="E36" s="1">
        <v>21</v>
      </c>
      <c r="F36" s="1">
        <v>187</v>
      </c>
      <c r="G36" s="3">
        <v>0</v>
      </c>
      <c r="N36" s="10">
        <f t="shared" si="0"/>
        <v>4200000</v>
      </c>
      <c r="O36" s="10">
        <f t="shared" si="1"/>
        <v>9350000</v>
      </c>
      <c r="P36" s="24">
        <f t="shared" si="11"/>
        <v>13550000</v>
      </c>
      <c r="R36" s="10">
        <f t="shared" si="2"/>
        <v>2000000</v>
      </c>
      <c r="S36" s="10">
        <f t="shared" si="12"/>
        <v>1500000</v>
      </c>
      <c r="T36" s="10">
        <f t="shared" si="3"/>
        <v>18044000</v>
      </c>
      <c r="U36" s="24">
        <f t="shared" si="4"/>
        <v>3387500</v>
      </c>
      <c r="V36" s="10">
        <f t="shared" si="5"/>
        <v>300000</v>
      </c>
      <c r="W36" s="24">
        <f t="shared" si="6"/>
        <v>150163.93079202034</v>
      </c>
      <c r="X36" s="24">
        <f t="shared" si="13"/>
        <v>25381663.930792019</v>
      </c>
      <c r="Z36" s="28">
        <f t="shared" si="7"/>
        <v>-21181663.930792019</v>
      </c>
      <c r="AA36" s="28">
        <f t="shared" si="8"/>
        <v>-16031663.930792019</v>
      </c>
      <c r="AB36" s="29"/>
      <c r="AC36" s="30">
        <f t="shared" si="9"/>
        <v>5076332.7861584043</v>
      </c>
      <c r="AD36" s="30">
        <f t="shared" si="10"/>
        <v>20305331.144633617</v>
      </c>
      <c r="AE36" s="24"/>
      <c r="AF36" s="24">
        <f t="shared" si="14"/>
        <v>-41730.13267420973</v>
      </c>
      <c r="AG36" s="24">
        <f t="shared" si="15"/>
        <v>-58584.658527452499</v>
      </c>
      <c r="AI36" s="24">
        <f>IF(OR(B36="Q2",B36="Q3"),Business_peak/E36,Business_nonpeak/E36)</f>
        <v>9523.8095238095229</v>
      </c>
      <c r="AJ36" s="24">
        <f>IF(OR(B36="Q2",B36="Q3"),Economic_peak/F36,Economic_nonpeak/F36)</f>
        <v>267.37967914438502</v>
      </c>
      <c r="AO36">
        <f>AF36/AI36</f>
        <v>-4.3816639307920218</v>
      </c>
      <c r="AP36">
        <f>AG36/AJ36</f>
        <v>-219.10662289267236</v>
      </c>
    </row>
    <row r="37" spans="1:42" x14ac:dyDescent="0.25">
      <c r="A37" s="6">
        <v>31</v>
      </c>
      <c r="B37" s="1" t="s">
        <v>0</v>
      </c>
      <c r="C37" s="1"/>
      <c r="D37" s="1">
        <v>16</v>
      </c>
      <c r="E37" s="1">
        <v>15</v>
      </c>
      <c r="F37" s="1">
        <v>217</v>
      </c>
      <c r="G37" s="3">
        <v>-2</v>
      </c>
      <c r="N37" s="10">
        <f t="shared" si="0"/>
        <v>3000000</v>
      </c>
      <c r="O37" s="10">
        <f t="shared" si="1"/>
        <v>10850000</v>
      </c>
      <c r="P37" s="24">
        <f t="shared" si="11"/>
        <v>13850000</v>
      </c>
      <c r="R37" s="10">
        <f t="shared" si="2"/>
        <v>2000000</v>
      </c>
      <c r="S37" s="10">
        <f t="shared" si="12"/>
        <v>2500000</v>
      </c>
      <c r="T37" s="10">
        <f t="shared" si="3"/>
        <v>12630800</v>
      </c>
      <c r="U37" s="24">
        <f t="shared" si="4"/>
        <v>3462500</v>
      </c>
      <c r="V37" s="10">
        <f t="shared" si="5"/>
        <v>300000</v>
      </c>
      <c r="W37" s="24">
        <f t="shared" si="6"/>
        <v>150163.93079202034</v>
      </c>
      <c r="X37" s="24">
        <f t="shared" si="13"/>
        <v>21043463.930792019</v>
      </c>
      <c r="Z37" s="28">
        <f t="shared" si="7"/>
        <v>-18043463.930792019</v>
      </c>
      <c r="AA37" s="28">
        <f t="shared" si="8"/>
        <v>-10193463.930792019</v>
      </c>
      <c r="AB37" s="29"/>
      <c r="AC37" s="30">
        <f t="shared" si="9"/>
        <v>4208692.7861584043</v>
      </c>
      <c r="AD37" s="30">
        <f t="shared" si="10"/>
        <v>16834771.144633617</v>
      </c>
      <c r="AE37" s="24"/>
      <c r="AF37" s="24">
        <f t="shared" si="14"/>
        <v>-80579.519077226956</v>
      </c>
      <c r="AG37" s="24">
        <f t="shared" si="15"/>
        <v>-27579.590528265519</v>
      </c>
      <c r="AI37" s="24">
        <f>IF(OR(B37="Q2",B37="Q3"),Business_peak/E37,Business_nonpeak/E37)</f>
        <v>13333.333333333334</v>
      </c>
      <c r="AJ37" s="24">
        <f>IF(OR(B37="Q2",B37="Q3"),Economic_peak/F37,Economic_nonpeak/F37)</f>
        <v>230.41474654377879</v>
      </c>
      <c r="AO37">
        <f>AF37/AI37</f>
        <v>-6.0434639307920213</v>
      </c>
      <c r="AP37">
        <f>AG37/AJ37</f>
        <v>-119.69542289267235</v>
      </c>
    </row>
    <row r="38" spans="1:42" x14ac:dyDescent="0.25">
      <c r="A38" s="6">
        <v>32</v>
      </c>
      <c r="B38" s="1" t="s">
        <v>0</v>
      </c>
      <c r="C38" s="1"/>
      <c r="D38" s="1">
        <v>16</v>
      </c>
      <c r="E38" s="1">
        <v>24</v>
      </c>
      <c r="F38" s="1">
        <v>179</v>
      </c>
      <c r="G38" s="3">
        <v>2</v>
      </c>
      <c r="N38" s="10">
        <f t="shared" si="0"/>
        <v>4800000</v>
      </c>
      <c r="O38" s="10">
        <f t="shared" si="1"/>
        <v>8950000</v>
      </c>
      <c r="P38" s="24">
        <f t="shared" si="11"/>
        <v>13750000</v>
      </c>
      <c r="R38" s="10">
        <f t="shared" si="2"/>
        <v>2000000</v>
      </c>
      <c r="S38" s="10">
        <f t="shared" si="12"/>
        <v>1500000</v>
      </c>
      <c r="T38" s="10">
        <f t="shared" si="3"/>
        <v>23457200</v>
      </c>
      <c r="U38" s="24">
        <f t="shared" si="4"/>
        <v>3437500</v>
      </c>
      <c r="V38" s="10">
        <f t="shared" si="5"/>
        <v>300000</v>
      </c>
      <c r="W38" s="24">
        <f t="shared" si="6"/>
        <v>150163.93079202034</v>
      </c>
      <c r="X38" s="24">
        <f t="shared" si="13"/>
        <v>30844863.930792019</v>
      </c>
      <c r="Z38" s="28">
        <f t="shared" si="7"/>
        <v>-26044863.930792019</v>
      </c>
      <c r="AA38" s="28">
        <f t="shared" si="8"/>
        <v>-21894863.930792019</v>
      </c>
      <c r="AB38" s="29"/>
      <c r="AC38" s="30">
        <f t="shared" si="9"/>
        <v>6168972.7861584043</v>
      </c>
      <c r="AD38" s="30">
        <f t="shared" si="10"/>
        <v>24675891.144633617</v>
      </c>
      <c r="AE38" s="24"/>
      <c r="AF38" s="24">
        <f t="shared" si="14"/>
        <v>-57040.53275660018</v>
      </c>
      <c r="AG38" s="24">
        <f t="shared" si="15"/>
        <v>-87854.140472813509</v>
      </c>
      <c r="AI38" s="24">
        <f>IF(OR(B38="Q2",B38="Q3"),Business_peak/E38,Business_nonpeak/E38)</f>
        <v>8333.3333333333339</v>
      </c>
      <c r="AJ38" s="24">
        <f>IF(OR(B38="Q2",B38="Q3"),Economic_peak/F38,Economic_nonpeak/F38)</f>
        <v>279.32960893854749</v>
      </c>
      <c r="AO38">
        <f>AF38/AI38</f>
        <v>-6.8448639307920214</v>
      </c>
      <c r="AP38">
        <f>AG38/AJ38</f>
        <v>-314.51782289267237</v>
      </c>
    </row>
    <row r="39" spans="1:42" x14ac:dyDescent="0.25">
      <c r="A39" s="6">
        <v>33</v>
      </c>
      <c r="B39" s="1" t="s">
        <v>0</v>
      </c>
      <c r="C39" s="1"/>
      <c r="D39" s="1">
        <v>17</v>
      </c>
      <c r="E39" s="1">
        <v>21</v>
      </c>
      <c r="F39" s="1">
        <v>217</v>
      </c>
      <c r="G39" s="3">
        <v>-2</v>
      </c>
      <c r="N39" s="10">
        <f t="shared" si="0"/>
        <v>4200000</v>
      </c>
      <c r="O39" s="10">
        <f t="shared" si="1"/>
        <v>10850000</v>
      </c>
      <c r="P39" s="24">
        <f t="shared" si="11"/>
        <v>15050000</v>
      </c>
      <c r="R39" s="10">
        <f t="shared" si="2"/>
        <v>2000000</v>
      </c>
      <c r="S39" s="10">
        <f t="shared" si="12"/>
        <v>2500000</v>
      </c>
      <c r="T39" s="10">
        <f t="shared" si="3"/>
        <v>12630800</v>
      </c>
      <c r="U39" s="24">
        <f t="shared" si="4"/>
        <v>3762500</v>
      </c>
      <c r="V39" s="10">
        <f t="shared" si="5"/>
        <v>300000</v>
      </c>
      <c r="W39" s="24">
        <f t="shared" si="6"/>
        <v>150163.93079202034</v>
      </c>
      <c r="X39" s="24">
        <f t="shared" si="13"/>
        <v>21343463.930792019</v>
      </c>
      <c r="Z39" s="28">
        <f t="shared" si="7"/>
        <v>-17143463.930792019</v>
      </c>
      <c r="AA39" s="28">
        <f t="shared" si="8"/>
        <v>-10493463.930792019</v>
      </c>
      <c r="AB39" s="29"/>
      <c r="AC39" s="30">
        <f t="shared" si="9"/>
        <v>4268692.7861584043</v>
      </c>
      <c r="AD39" s="30">
        <f t="shared" si="10"/>
        <v>17074771.144633617</v>
      </c>
      <c r="AE39" s="24"/>
      <c r="AF39" s="24">
        <f t="shared" si="14"/>
        <v>-3271.0850551621102</v>
      </c>
      <c r="AG39" s="24">
        <f t="shared" si="15"/>
        <v>-28685.581311675654</v>
      </c>
      <c r="AI39" s="24">
        <f>IF(OR(B39="Q2",B39="Q3"),Business_peak/E39,Business_nonpeak/E39)</f>
        <v>9523.8095238095229</v>
      </c>
      <c r="AJ39" s="24">
        <f>IF(OR(B39="Q2",B39="Q3"),Economic_peak/F39,Economic_nonpeak/F39)</f>
        <v>230.41474654377879</v>
      </c>
      <c r="AO39">
        <f>AF39/AI39</f>
        <v>-0.34346393079202159</v>
      </c>
      <c r="AP39">
        <f>AG39/AJ39</f>
        <v>-124.49542289267235</v>
      </c>
    </row>
    <row r="40" spans="1:42" x14ac:dyDescent="0.25">
      <c r="A40" s="6">
        <v>34</v>
      </c>
      <c r="B40" s="1" t="s">
        <v>0</v>
      </c>
      <c r="C40" s="1"/>
      <c r="D40" s="1">
        <v>17</v>
      </c>
      <c r="E40" s="1">
        <v>19</v>
      </c>
      <c r="F40" s="1">
        <v>226</v>
      </c>
      <c r="G40" s="3">
        <v>1</v>
      </c>
      <c r="N40" s="10">
        <f t="shared" si="0"/>
        <v>3800000</v>
      </c>
      <c r="O40" s="10">
        <f t="shared" si="1"/>
        <v>11300000</v>
      </c>
      <c r="P40" s="24">
        <f t="shared" si="11"/>
        <v>15100000</v>
      </c>
      <c r="R40" s="10">
        <f t="shared" si="2"/>
        <v>2000000</v>
      </c>
      <c r="S40" s="10">
        <f t="shared" si="12"/>
        <v>1500000</v>
      </c>
      <c r="T40" s="10">
        <f t="shared" si="3"/>
        <v>20750600</v>
      </c>
      <c r="U40" s="24">
        <f t="shared" si="4"/>
        <v>3775000</v>
      </c>
      <c r="V40" s="10">
        <f t="shared" si="5"/>
        <v>300000</v>
      </c>
      <c r="W40" s="24">
        <f t="shared" si="6"/>
        <v>150163.93079202034</v>
      </c>
      <c r="X40" s="24">
        <f t="shared" si="13"/>
        <v>28475763.930792019</v>
      </c>
      <c r="Z40" s="28">
        <f t="shared" si="7"/>
        <v>-24675763.930792019</v>
      </c>
      <c r="AA40" s="28">
        <f t="shared" si="8"/>
        <v>-17175763.930792019</v>
      </c>
      <c r="AB40" s="29"/>
      <c r="AC40" s="30">
        <f t="shared" si="9"/>
        <v>5695152.7861584043</v>
      </c>
      <c r="AD40" s="30">
        <f t="shared" si="10"/>
        <v>22780611.144633617</v>
      </c>
      <c r="AE40" s="24"/>
      <c r="AF40" s="24">
        <f t="shared" si="14"/>
        <v>-99744.88348202128</v>
      </c>
      <c r="AG40" s="24">
        <f t="shared" si="15"/>
        <v>-50799.164356785914</v>
      </c>
      <c r="AI40" s="24">
        <f>IF(OR(B40="Q2",B40="Q3"),Business_peak/E40,Business_nonpeak/E40)</f>
        <v>10526.315789473685</v>
      </c>
      <c r="AJ40" s="24">
        <f>IF(OR(B40="Q2",B40="Q3"),Economic_peak/F40,Economic_nonpeak/F40)</f>
        <v>221.23893805309734</v>
      </c>
      <c r="AO40">
        <f>AF40/AI40</f>
        <v>-9.4757639307920201</v>
      </c>
      <c r="AP40">
        <f>AG40/AJ40</f>
        <v>-229.61222289267232</v>
      </c>
    </row>
    <row r="41" spans="1:42" x14ac:dyDescent="0.25">
      <c r="A41" s="6">
        <v>35</v>
      </c>
      <c r="B41" s="1" t="s">
        <v>0</v>
      </c>
      <c r="C41" s="1"/>
      <c r="D41" s="1">
        <v>18</v>
      </c>
      <c r="E41" s="1">
        <v>16</v>
      </c>
      <c r="F41" s="1">
        <v>189</v>
      </c>
      <c r="G41" s="3">
        <v>-2</v>
      </c>
      <c r="N41" s="10">
        <f t="shared" si="0"/>
        <v>3200000</v>
      </c>
      <c r="O41" s="10">
        <f t="shared" si="1"/>
        <v>9450000</v>
      </c>
      <c r="P41" s="24">
        <f t="shared" si="11"/>
        <v>12650000</v>
      </c>
      <c r="R41" s="10">
        <f t="shared" si="2"/>
        <v>2000000</v>
      </c>
      <c r="S41" s="10">
        <f t="shared" si="12"/>
        <v>2500000</v>
      </c>
      <c r="T41" s="10">
        <f t="shared" si="3"/>
        <v>12630800</v>
      </c>
      <c r="U41" s="24">
        <f t="shared" si="4"/>
        <v>3162500</v>
      </c>
      <c r="V41" s="10">
        <f t="shared" si="5"/>
        <v>300000</v>
      </c>
      <c r="W41" s="24">
        <f t="shared" si="6"/>
        <v>150163.93079202034</v>
      </c>
      <c r="X41" s="24">
        <f t="shared" si="13"/>
        <v>20743463.930792019</v>
      </c>
      <c r="Z41" s="28">
        <f t="shared" si="7"/>
        <v>-17543463.930792019</v>
      </c>
      <c r="AA41" s="28">
        <f t="shared" si="8"/>
        <v>-11293463.930792019</v>
      </c>
      <c r="AB41" s="29"/>
      <c r="AC41" s="30">
        <f t="shared" si="9"/>
        <v>4148692.7861584038</v>
      </c>
      <c r="AD41" s="30">
        <f t="shared" si="10"/>
        <v>16594771.144633615</v>
      </c>
      <c r="AE41" s="24"/>
      <c r="AF41" s="24">
        <f t="shared" si="14"/>
        <v>-59293.29913490024</v>
      </c>
      <c r="AG41" s="24">
        <f t="shared" si="15"/>
        <v>-37803.021929278388</v>
      </c>
      <c r="AI41" s="24">
        <f>IF(OR(B41="Q2",B41="Q3"),Business_peak/E41,Business_nonpeak/E41)</f>
        <v>12500</v>
      </c>
      <c r="AJ41" s="24">
        <f>IF(OR(B41="Q2",B41="Q3"),Economic_peak/F41,Economic_nonpeak/F41)</f>
        <v>264.55026455026456</v>
      </c>
      <c r="AO41">
        <f>AF41/AI41</f>
        <v>-4.7434639307920197</v>
      </c>
      <c r="AP41">
        <f>AG41/AJ41</f>
        <v>-142.89542289267231</v>
      </c>
    </row>
    <row r="42" spans="1:42" x14ac:dyDescent="0.25">
      <c r="A42" s="6">
        <v>36</v>
      </c>
      <c r="B42" s="1" t="s">
        <v>0</v>
      </c>
      <c r="C42" s="1"/>
      <c r="D42" s="1">
        <v>18</v>
      </c>
      <c r="E42" s="1">
        <v>14</v>
      </c>
      <c r="F42" s="1">
        <v>158</v>
      </c>
      <c r="G42" s="3">
        <v>2</v>
      </c>
      <c r="N42" s="10">
        <f t="shared" si="0"/>
        <v>2800000</v>
      </c>
      <c r="O42" s="10">
        <f t="shared" si="1"/>
        <v>7900000</v>
      </c>
      <c r="P42" s="24">
        <f t="shared" si="11"/>
        <v>10700000</v>
      </c>
      <c r="R42" s="10">
        <f t="shared" si="2"/>
        <v>2000000</v>
      </c>
      <c r="S42" s="10">
        <f t="shared" si="12"/>
        <v>1500000</v>
      </c>
      <c r="T42" s="10">
        <f t="shared" si="3"/>
        <v>23457200</v>
      </c>
      <c r="U42" s="24">
        <f t="shared" si="4"/>
        <v>2675000</v>
      </c>
      <c r="V42" s="10">
        <f t="shared" si="5"/>
        <v>300000</v>
      </c>
      <c r="W42" s="24">
        <f t="shared" si="6"/>
        <v>150163.93079202034</v>
      </c>
      <c r="X42" s="24">
        <f t="shared" si="13"/>
        <v>30082363.930792019</v>
      </c>
      <c r="Z42" s="28">
        <f t="shared" si="7"/>
        <v>-27282363.930792019</v>
      </c>
      <c r="AA42" s="28">
        <f t="shared" si="8"/>
        <v>-22182363.930792019</v>
      </c>
      <c r="AB42" s="29"/>
      <c r="AC42" s="30">
        <f t="shared" si="9"/>
        <v>6016472.7861584043</v>
      </c>
      <c r="AD42" s="30">
        <f t="shared" si="10"/>
        <v>24065891.144633617</v>
      </c>
      <c r="AE42" s="24"/>
      <c r="AF42" s="24">
        <f t="shared" si="14"/>
        <v>-229748.05615417173</v>
      </c>
      <c r="AG42" s="24">
        <f t="shared" si="15"/>
        <v>-102315.76673818745</v>
      </c>
      <c r="AI42" s="24">
        <f>IF(OR(B42="Q2",B42="Q3"),Business_peak/E42,Business_nonpeak/E42)</f>
        <v>14285.714285714286</v>
      </c>
      <c r="AJ42" s="24">
        <f>IF(OR(B42="Q2",B42="Q3"),Economic_peak/F42,Economic_nonpeak/F42)</f>
        <v>316.45569620253167</v>
      </c>
      <c r="AO42">
        <f>AF42/AI42</f>
        <v>-16.08236393079202</v>
      </c>
      <c r="AP42">
        <f>AG42/AJ42</f>
        <v>-323.31782289267232</v>
      </c>
    </row>
    <row r="43" spans="1:42" x14ac:dyDescent="0.25">
      <c r="A43" s="6">
        <v>37</v>
      </c>
      <c r="B43" s="1" t="s">
        <v>0</v>
      </c>
      <c r="C43" s="1"/>
      <c r="D43" s="1">
        <v>19</v>
      </c>
      <c r="E43" s="1">
        <v>23</v>
      </c>
      <c r="F43" s="1">
        <v>215</v>
      </c>
      <c r="G43" s="3">
        <v>-1</v>
      </c>
      <c r="N43" s="10">
        <f t="shared" si="0"/>
        <v>4600000</v>
      </c>
      <c r="O43" s="10">
        <f t="shared" si="1"/>
        <v>10750000</v>
      </c>
      <c r="P43" s="24">
        <f t="shared" si="11"/>
        <v>15350000</v>
      </c>
      <c r="R43" s="10">
        <f t="shared" si="2"/>
        <v>2000000</v>
      </c>
      <c r="S43" s="10">
        <f t="shared" si="12"/>
        <v>2500000</v>
      </c>
      <c r="T43" s="10">
        <f t="shared" si="3"/>
        <v>15337400</v>
      </c>
      <c r="U43" s="24">
        <f t="shared" si="4"/>
        <v>3837500</v>
      </c>
      <c r="V43" s="10">
        <f t="shared" si="5"/>
        <v>300000</v>
      </c>
      <c r="W43" s="24">
        <f t="shared" si="6"/>
        <v>150163.93079202034</v>
      </c>
      <c r="X43" s="24">
        <f t="shared" si="13"/>
        <v>24125063.930792019</v>
      </c>
      <c r="Z43" s="28">
        <f t="shared" si="7"/>
        <v>-19525063.930792019</v>
      </c>
      <c r="AA43" s="28">
        <f t="shared" si="8"/>
        <v>-13375063.930792019</v>
      </c>
      <c r="AB43" s="29"/>
      <c r="AC43" s="30">
        <f t="shared" si="9"/>
        <v>4825012.7861584043</v>
      </c>
      <c r="AD43" s="30">
        <f t="shared" si="10"/>
        <v>19300051.144633617</v>
      </c>
      <c r="AE43" s="24"/>
      <c r="AF43" s="24">
        <f t="shared" si="14"/>
        <v>-9783.1646155827966</v>
      </c>
      <c r="AG43" s="24">
        <f t="shared" si="15"/>
        <v>-39767.679742481938</v>
      </c>
      <c r="AI43" s="24">
        <f>IF(OR(B43="Q2",B43="Q3"),Business_peak/E43,Business_nonpeak/E43)</f>
        <v>8695.652173913044</v>
      </c>
      <c r="AJ43" s="24">
        <f>IF(OR(B43="Q2",B43="Q3"),Economic_peak/F43,Economic_nonpeak/F43)</f>
        <v>232.55813953488371</v>
      </c>
      <c r="AO43">
        <f>AF43/AI43</f>
        <v>-1.1250639307920216</v>
      </c>
      <c r="AP43">
        <f>AG43/AJ43</f>
        <v>-171.00102289267235</v>
      </c>
    </row>
    <row r="44" spans="1:42" x14ac:dyDescent="0.25">
      <c r="A44" s="6">
        <v>38</v>
      </c>
      <c r="B44" s="1" t="s">
        <v>0</v>
      </c>
      <c r="C44" s="1"/>
      <c r="D44" s="1">
        <v>19</v>
      </c>
      <c r="E44" s="1">
        <v>14</v>
      </c>
      <c r="F44" s="1">
        <v>187</v>
      </c>
      <c r="G44" s="3">
        <v>2</v>
      </c>
      <c r="N44" s="10">
        <f t="shared" si="0"/>
        <v>2800000</v>
      </c>
      <c r="O44" s="10">
        <f t="shared" si="1"/>
        <v>9350000</v>
      </c>
      <c r="P44" s="24">
        <f t="shared" si="11"/>
        <v>12150000</v>
      </c>
      <c r="R44" s="10">
        <f t="shared" si="2"/>
        <v>2000000</v>
      </c>
      <c r="S44" s="10">
        <f t="shared" si="12"/>
        <v>1500000</v>
      </c>
      <c r="T44" s="10">
        <f t="shared" si="3"/>
        <v>23457200</v>
      </c>
      <c r="U44" s="24">
        <f t="shared" si="4"/>
        <v>3037500</v>
      </c>
      <c r="V44" s="10">
        <f t="shared" si="5"/>
        <v>300000</v>
      </c>
      <c r="W44" s="24">
        <f t="shared" si="6"/>
        <v>150163.93079202034</v>
      </c>
      <c r="X44" s="24">
        <f t="shared" si="13"/>
        <v>30444863.930792019</v>
      </c>
      <c r="Z44" s="28">
        <f t="shared" si="7"/>
        <v>-27644863.930792019</v>
      </c>
      <c r="AA44" s="28">
        <f t="shared" si="8"/>
        <v>-21094863.930792019</v>
      </c>
      <c r="AB44" s="29"/>
      <c r="AC44" s="30">
        <f t="shared" si="9"/>
        <v>6088972.7861584043</v>
      </c>
      <c r="AD44" s="30">
        <f t="shared" si="10"/>
        <v>24355891.144633617</v>
      </c>
      <c r="AE44" s="24"/>
      <c r="AF44" s="24">
        <f t="shared" si="14"/>
        <v>-234926.62758274315</v>
      </c>
      <c r="AG44" s="24">
        <f t="shared" si="15"/>
        <v>-80245.407190554106</v>
      </c>
      <c r="AI44" s="24">
        <f>IF(OR(B44="Q2",B44="Q3"),Business_peak/E44,Business_nonpeak/E44)</f>
        <v>14285.714285714286</v>
      </c>
      <c r="AJ44" s="24">
        <f>IF(OR(B44="Q2",B44="Q3"),Economic_peak/F44,Economic_nonpeak/F44)</f>
        <v>267.37967914438502</v>
      </c>
      <c r="AO44">
        <f>AF44/AI44</f>
        <v>-16.444863930792021</v>
      </c>
      <c r="AP44">
        <f>AG44/AJ44</f>
        <v>-300.11782289267234</v>
      </c>
    </row>
    <row r="45" spans="1:42" x14ac:dyDescent="0.25">
      <c r="A45" s="6">
        <v>39</v>
      </c>
      <c r="B45" s="1" t="s">
        <v>0</v>
      </c>
      <c r="C45" s="1"/>
      <c r="D45" s="1">
        <v>20</v>
      </c>
      <c r="E45" s="1">
        <v>12</v>
      </c>
      <c r="F45" s="1">
        <v>123</v>
      </c>
      <c r="G45" s="3">
        <v>-2</v>
      </c>
      <c r="N45" s="10">
        <f t="shared" si="0"/>
        <v>2400000</v>
      </c>
      <c r="O45" s="10">
        <f t="shared" si="1"/>
        <v>6150000</v>
      </c>
      <c r="P45" s="24">
        <f t="shared" si="11"/>
        <v>8550000</v>
      </c>
      <c r="R45" s="10">
        <f t="shared" si="2"/>
        <v>2000000</v>
      </c>
      <c r="S45" s="10">
        <f t="shared" si="12"/>
        <v>2500000</v>
      </c>
      <c r="T45" s="10">
        <f t="shared" si="3"/>
        <v>12630800</v>
      </c>
      <c r="U45" s="24">
        <f t="shared" si="4"/>
        <v>2137500</v>
      </c>
      <c r="V45" s="10">
        <f t="shared" si="5"/>
        <v>300000</v>
      </c>
      <c r="W45" s="24">
        <f t="shared" si="6"/>
        <v>150163.93079202034</v>
      </c>
      <c r="X45" s="24">
        <f t="shared" si="13"/>
        <v>19718463.930792019</v>
      </c>
      <c r="Z45" s="28">
        <f t="shared" si="7"/>
        <v>-17318463.930792019</v>
      </c>
      <c r="AA45" s="28">
        <f t="shared" si="8"/>
        <v>-13568463.930792019</v>
      </c>
      <c r="AB45" s="29"/>
      <c r="AC45" s="30">
        <f t="shared" si="9"/>
        <v>3943692.7861584038</v>
      </c>
      <c r="AD45" s="30">
        <f t="shared" si="10"/>
        <v>15774771.144633615</v>
      </c>
      <c r="AE45" s="24"/>
      <c r="AF45" s="24">
        <f t="shared" si="14"/>
        <v>-128641.06551320032</v>
      </c>
      <c r="AG45" s="24">
        <f t="shared" si="15"/>
        <v>-78250.171907590367</v>
      </c>
      <c r="AI45" s="24">
        <f>IF(OR(B45="Q2",B45="Q3"),Business_peak/E45,Business_nonpeak/E45)</f>
        <v>16666.666666666668</v>
      </c>
      <c r="AJ45" s="24">
        <f>IF(OR(B45="Q2",B45="Q3"),Economic_peak/F45,Economic_nonpeak/F45)</f>
        <v>406.5040650406504</v>
      </c>
      <c r="AO45">
        <f>AF45/AI45</f>
        <v>-7.7184639307920184</v>
      </c>
      <c r="AP45">
        <f>AG45/AJ45</f>
        <v>-192.49542289267231</v>
      </c>
    </row>
    <row r="46" spans="1:42" x14ac:dyDescent="0.25">
      <c r="A46" s="6">
        <v>40</v>
      </c>
      <c r="B46" s="1" t="s">
        <v>0</v>
      </c>
      <c r="C46" s="1"/>
      <c r="D46" s="1">
        <v>20</v>
      </c>
      <c r="E46" s="1">
        <v>24</v>
      </c>
      <c r="F46" s="1">
        <v>193</v>
      </c>
      <c r="G46" s="3">
        <v>0</v>
      </c>
      <c r="N46" s="10">
        <f t="shared" si="0"/>
        <v>4800000</v>
      </c>
      <c r="O46" s="10">
        <f t="shared" si="1"/>
        <v>9650000</v>
      </c>
      <c r="P46" s="24">
        <f t="shared" si="11"/>
        <v>14450000</v>
      </c>
      <c r="R46" s="10">
        <f t="shared" si="2"/>
        <v>2000000</v>
      </c>
      <c r="S46" s="10">
        <f t="shared" si="12"/>
        <v>1500000</v>
      </c>
      <c r="T46" s="10">
        <f t="shared" si="3"/>
        <v>18044000</v>
      </c>
      <c r="U46" s="24">
        <f t="shared" si="4"/>
        <v>3612500</v>
      </c>
      <c r="V46" s="10">
        <f t="shared" si="5"/>
        <v>300000</v>
      </c>
      <c r="W46" s="24">
        <f t="shared" si="6"/>
        <v>150163.93079202034</v>
      </c>
      <c r="X46" s="24">
        <f t="shared" si="13"/>
        <v>25606663.930792019</v>
      </c>
      <c r="Z46" s="28">
        <f t="shared" si="7"/>
        <v>-20806663.930792019</v>
      </c>
      <c r="AA46" s="28">
        <f t="shared" si="8"/>
        <v>-15956663.930792019</v>
      </c>
      <c r="AB46" s="29"/>
      <c r="AC46" s="30">
        <f t="shared" si="9"/>
        <v>5121332.7861584043</v>
      </c>
      <c r="AD46" s="30">
        <f t="shared" si="10"/>
        <v>20485331.144633617</v>
      </c>
      <c r="AE46" s="24"/>
      <c r="AF46" s="24">
        <f t="shared" si="14"/>
        <v>-13388.866089933514</v>
      </c>
      <c r="AG46" s="24">
        <f t="shared" si="15"/>
        <v>-56141.612148360713</v>
      </c>
      <c r="AI46" s="24">
        <f>IF(OR(B46="Q2",B46="Q3"),Business_peak/E46,Business_nonpeak/E46)</f>
        <v>8333.3333333333339</v>
      </c>
      <c r="AJ46" s="24">
        <f>IF(OR(B46="Q2",B46="Q3"),Economic_peak/F46,Economic_nonpeak/F46)</f>
        <v>259.06735751295338</v>
      </c>
      <c r="AO46">
        <f>AF46/AI46</f>
        <v>-1.6066639307920214</v>
      </c>
      <c r="AP46">
        <f>AG46/AJ46</f>
        <v>-216.70662289267236</v>
      </c>
    </row>
    <row r="47" spans="1:42" x14ac:dyDescent="0.25">
      <c r="A47" s="6">
        <v>41</v>
      </c>
      <c r="B47" s="1" t="s">
        <v>0</v>
      </c>
      <c r="C47" s="1"/>
      <c r="D47" s="1">
        <v>21</v>
      </c>
      <c r="E47" s="1">
        <v>14</v>
      </c>
      <c r="F47" s="1">
        <v>217</v>
      </c>
      <c r="G47" s="3">
        <v>0</v>
      </c>
      <c r="N47" s="10">
        <f t="shared" si="0"/>
        <v>2800000</v>
      </c>
      <c r="O47" s="10">
        <f t="shared" si="1"/>
        <v>10850000</v>
      </c>
      <c r="P47" s="24">
        <f t="shared" si="11"/>
        <v>13650000</v>
      </c>
      <c r="R47" s="10">
        <f t="shared" si="2"/>
        <v>2000000</v>
      </c>
      <c r="S47" s="10">
        <f t="shared" si="12"/>
        <v>2500000</v>
      </c>
      <c r="T47" s="10">
        <f t="shared" si="3"/>
        <v>18044000</v>
      </c>
      <c r="U47" s="24">
        <f t="shared" si="4"/>
        <v>3412500</v>
      </c>
      <c r="V47" s="10">
        <f t="shared" si="5"/>
        <v>300000</v>
      </c>
      <c r="W47" s="24">
        <f t="shared" si="6"/>
        <v>150163.93079202034</v>
      </c>
      <c r="X47" s="24">
        <f t="shared" si="13"/>
        <v>26406663.930792019</v>
      </c>
      <c r="Z47" s="28">
        <f t="shared" si="7"/>
        <v>-23606663.930792019</v>
      </c>
      <c r="AA47" s="28">
        <f t="shared" si="8"/>
        <v>-15556663.930792019</v>
      </c>
      <c r="AB47" s="29"/>
      <c r="AC47" s="30">
        <f t="shared" si="9"/>
        <v>5281332.7861584043</v>
      </c>
      <c r="AD47" s="30">
        <f t="shared" si="10"/>
        <v>21125331.144633617</v>
      </c>
      <c r="AE47" s="24"/>
      <c r="AF47" s="24">
        <f t="shared" si="14"/>
        <v>-177238.05615417173</v>
      </c>
      <c r="AG47" s="24">
        <f t="shared" si="15"/>
        <v>-47351.756426883032</v>
      </c>
      <c r="AI47" s="24">
        <f>IF(OR(B47="Q2",B47="Q3"),Business_peak/E47,Business_nonpeak/E47)</f>
        <v>14285.714285714286</v>
      </c>
      <c r="AJ47" s="24">
        <f>IF(OR(B47="Q2",B47="Q3"),Economic_peak/F47,Economic_nonpeak/F47)</f>
        <v>230.41474654377879</v>
      </c>
      <c r="AO47">
        <f>AF47/AI47</f>
        <v>-12.406663930792021</v>
      </c>
      <c r="AP47">
        <f>AG47/AJ47</f>
        <v>-205.50662289267237</v>
      </c>
    </row>
    <row r="48" spans="1:42" x14ac:dyDescent="0.25">
      <c r="A48" s="6">
        <v>42</v>
      </c>
      <c r="B48" s="1" t="s">
        <v>0</v>
      </c>
      <c r="C48" s="1"/>
      <c r="D48" s="1">
        <v>21</v>
      </c>
      <c r="E48" s="1">
        <v>18</v>
      </c>
      <c r="F48" s="1">
        <v>202</v>
      </c>
      <c r="G48" s="3">
        <v>0</v>
      </c>
      <c r="N48" s="10">
        <f t="shared" si="0"/>
        <v>3600000</v>
      </c>
      <c r="O48" s="10">
        <f t="shared" si="1"/>
        <v>10100000</v>
      </c>
      <c r="P48" s="24">
        <f t="shared" si="11"/>
        <v>13700000</v>
      </c>
      <c r="R48" s="10">
        <f t="shared" si="2"/>
        <v>2000000</v>
      </c>
      <c r="S48" s="10">
        <f t="shared" si="12"/>
        <v>1500000</v>
      </c>
      <c r="T48" s="10">
        <f t="shared" si="3"/>
        <v>18044000</v>
      </c>
      <c r="U48" s="24">
        <f t="shared" si="4"/>
        <v>3425000</v>
      </c>
      <c r="V48" s="10">
        <f t="shared" si="5"/>
        <v>300000</v>
      </c>
      <c r="W48" s="24">
        <f t="shared" si="6"/>
        <v>150163.93079202034</v>
      </c>
      <c r="X48" s="24">
        <f t="shared" si="13"/>
        <v>25419163.930792019</v>
      </c>
      <c r="Z48" s="28">
        <f t="shared" si="7"/>
        <v>-21819163.930792019</v>
      </c>
      <c r="AA48" s="28">
        <f t="shared" si="8"/>
        <v>-15319163.930792019</v>
      </c>
      <c r="AB48" s="29"/>
      <c r="AC48" s="30">
        <f t="shared" si="9"/>
        <v>5083832.7861584043</v>
      </c>
      <c r="AD48" s="30">
        <f t="shared" si="10"/>
        <v>20335331.144633617</v>
      </c>
      <c r="AE48" s="24"/>
      <c r="AF48" s="24">
        <f t="shared" si="14"/>
        <v>-82435.154786578016</v>
      </c>
      <c r="AG48" s="24">
        <f t="shared" si="15"/>
        <v>-50669.95616155256</v>
      </c>
      <c r="AI48" s="24">
        <f>IF(OR(B48="Q2",B48="Q3"),Business_peak/E48,Business_nonpeak/E48)</f>
        <v>11111.111111111111</v>
      </c>
      <c r="AJ48" s="24">
        <f>IF(OR(B48="Q2",B48="Q3"),Economic_peak/F48,Economic_nonpeak/F48)</f>
        <v>247.52475247524754</v>
      </c>
      <c r="AO48">
        <f>AF48/AI48</f>
        <v>-7.4191639307920214</v>
      </c>
      <c r="AP48">
        <f>AG48/AJ48</f>
        <v>-204.70662289267233</v>
      </c>
    </row>
    <row r="49" spans="1:42" x14ac:dyDescent="0.25">
      <c r="A49" s="6">
        <v>43</v>
      </c>
      <c r="B49" s="1" t="s">
        <v>0</v>
      </c>
      <c r="C49" s="1"/>
      <c r="D49" s="1">
        <v>22</v>
      </c>
      <c r="E49" s="1">
        <v>28</v>
      </c>
      <c r="F49" s="1">
        <v>238</v>
      </c>
      <c r="G49" s="3">
        <v>-2</v>
      </c>
      <c r="N49" s="10">
        <f t="shared" si="0"/>
        <v>5600000</v>
      </c>
      <c r="O49" s="10">
        <f t="shared" si="1"/>
        <v>11900000</v>
      </c>
      <c r="P49" s="24">
        <f t="shared" si="11"/>
        <v>17500000</v>
      </c>
      <c r="R49" s="10">
        <f t="shared" si="2"/>
        <v>2000000</v>
      </c>
      <c r="S49" s="10">
        <f t="shared" si="12"/>
        <v>2500000</v>
      </c>
      <c r="T49" s="10">
        <f t="shared" si="3"/>
        <v>12630800</v>
      </c>
      <c r="U49" s="24">
        <f t="shared" si="4"/>
        <v>4375000</v>
      </c>
      <c r="V49" s="10">
        <f t="shared" si="5"/>
        <v>300000</v>
      </c>
      <c r="W49" s="24">
        <f t="shared" si="6"/>
        <v>150163.93079202034</v>
      </c>
      <c r="X49" s="24">
        <f t="shared" si="13"/>
        <v>21955963.930792019</v>
      </c>
      <c r="Z49" s="28">
        <f t="shared" si="7"/>
        <v>-16355963.930792019</v>
      </c>
      <c r="AA49" s="28">
        <f t="shared" si="8"/>
        <v>-10055963.930792019</v>
      </c>
      <c r="AB49" s="29"/>
      <c r="AC49" s="30">
        <f t="shared" si="9"/>
        <v>4391192.7861584043</v>
      </c>
      <c r="AD49" s="30">
        <f t="shared" si="10"/>
        <v>17564771.144633617</v>
      </c>
      <c r="AE49" s="24"/>
      <c r="AF49" s="24">
        <f t="shared" si="14"/>
        <v>43171.686208628416</v>
      </c>
      <c r="AG49" s="24">
        <f t="shared" si="15"/>
        <v>-23801.559431233687</v>
      </c>
      <c r="AI49" s="24">
        <f>IF(OR(B49="Q2",B49="Q3"),Business_peak/E49,Business_nonpeak/E49)</f>
        <v>7142.8571428571431</v>
      </c>
      <c r="AJ49" s="24">
        <f>IF(OR(B49="Q2",B49="Q3"),Economic_peak/F49,Economic_nonpeak/F49)</f>
        <v>210.08403361344537</v>
      </c>
      <c r="AO49">
        <f>AF49/AI49</f>
        <v>6.0440360692079782</v>
      </c>
      <c r="AP49">
        <f>AG49/AJ49</f>
        <v>-113.29542289267235</v>
      </c>
    </row>
    <row r="50" spans="1:42" x14ac:dyDescent="0.25">
      <c r="A50" s="6">
        <v>44</v>
      </c>
      <c r="B50" s="1" t="s">
        <v>0</v>
      </c>
      <c r="C50" s="1"/>
      <c r="D50" s="1">
        <v>22</v>
      </c>
      <c r="E50" s="1">
        <v>24</v>
      </c>
      <c r="F50" s="1">
        <v>232</v>
      </c>
      <c r="G50" s="3">
        <v>0</v>
      </c>
      <c r="N50" s="10">
        <f t="shared" si="0"/>
        <v>4800000</v>
      </c>
      <c r="O50" s="10">
        <f t="shared" si="1"/>
        <v>11600000</v>
      </c>
      <c r="P50" s="24">
        <f t="shared" si="11"/>
        <v>16400000</v>
      </c>
      <c r="R50" s="10">
        <f t="shared" si="2"/>
        <v>2000000</v>
      </c>
      <c r="S50" s="10">
        <f t="shared" si="12"/>
        <v>1500000</v>
      </c>
      <c r="T50" s="10">
        <f t="shared" si="3"/>
        <v>18044000</v>
      </c>
      <c r="U50" s="24">
        <f t="shared" si="4"/>
        <v>4100000</v>
      </c>
      <c r="V50" s="10">
        <f t="shared" si="5"/>
        <v>300000</v>
      </c>
      <c r="W50" s="24">
        <f t="shared" si="6"/>
        <v>150163.93079202034</v>
      </c>
      <c r="X50" s="24">
        <f t="shared" si="13"/>
        <v>26094163.930792019</v>
      </c>
      <c r="Z50" s="28">
        <f t="shared" si="7"/>
        <v>-21294163.930792019</v>
      </c>
      <c r="AA50" s="28">
        <f t="shared" si="8"/>
        <v>-14494163.930792019</v>
      </c>
      <c r="AB50" s="29"/>
      <c r="AC50" s="30">
        <f t="shared" si="9"/>
        <v>5218832.7861584043</v>
      </c>
      <c r="AD50" s="30">
        <f t="shared" si="10"/>
        <v>20875331.144633617</v>
      </c>
      <c r="AE50" s="24"/>
      <c r="AF50" s="24">
        <f t="shared" si="14"/>
        <v>-17451.366089933512</v>
      </c>
      <c r="AG50" s="24">
        <f t="shared" si="15"/>
        <v>-39979.875623420761</v>
      </c>
      <c r="AI50" s="24">
        <f>IF(OR(B50="Q2",B50="Q3"),Business_peak/E50,Business_nonpeak/E50)</f>
        <v>8333.3333333333339</v>
      </c>
      <c r="AJ50" s="24">
        <f>IF(OR(B50="Q2",B50="Q3"),Economic_peak/F50,Economic_nonpeak/F50)</f>
        <v>215.51724137931035</v>
      </c>
      <c r="AO50">
        <f>AF50/AI50</f>
        <v>-2.0941639307920212</v>
      </c>
      <c r="AP50">
        <f>AG50/AJ50</f>
        <v>-185.50662289267234</v>
      </c>
    </row>
    <row r="51" spans="1:42" x14ac:dyDescent="0.25">
      <c r="A51" s="6">
        <v>45</v>
      </c>
      <c r="B51" s="1" t="s">
        <v>0</v>
      </c>
      <c r="C51" s="1"/>
      <c r="D51" s="1">
        <v>23</v>
      </c>
      <c r="E51" s="1">
        <v>28</v>
      </c>
      <c r="F51" s="1">
        <v>196</v>
      </c>
      <c r="G51" s="3">
        <v>-1</v>
      </c>
      <c r="N51" s="10">
        <f t="shared" si="0"/>
        <v>5600000</v>
      </c>
      <c r="O51" s="10">
        <f t="shared" si="1"/>
        <v>9800000</v>
      </c>
      <c r="P51" s="24">
        <f t="shared" si="11"/>
        <v>15400000</v>
      </c>
      <c r="R51" s="10">
        <f t="shared" si="2"/>
        <v>2000000</v>
      </c>
      <c r="S51" s="10">
        <f t="shared" si="12"/>
        <v>2500000</v>
      </c>
      <c r="T51" s="10">
        <f t="shared" si="3"/>
        <v>15337400</v>
      </c>
      <c r="U51" s="24">
        <f t="shared" si="4"/>
        <v>3850000</v>
      </c>
      <c r="V51" s="10">
        <f t="shared" si="5"/>
        <v>300000</v>
      </c>
      <c r="W51" s="24">
        <f t="shared" si="6"/>
        <v>150163.93079202034</v>
      </c>
      <c r="X51" s="24">
        <f t="shared" si="13"/>
        <v>24137563.930792019</v>
      </c>
      <c r="Z51" s="28">
        <f t="shared" si="7"/>
        <v>-18537563.930792019</v>
      </c>
      <c r="AA51" s="28">
        <f t="shared" si="8"/>
        <v>-14337563.930792019</v>
      </c>
      <c r="AB51" s="29"/>
      <c r="AC51" s="30">
        <f t="shared" si="9"/>
        <v>4827512.7861584043</v>
      </c>
      <c r="AD51" s="30">
        <f t="shared" si="10"/>
        <v>19310051.144633617</v>
      </c>
      <c r="AE51" s="24"/>
      <c r="AF51" s="24">
        <f t="shared" si="14"/>
        <v>27588.829065771275</v>
      </c>
      <c r="AG51" s="24">
        <f t="shared" si="15"/>
        <v>-48520.669105273555</v>
      </c>
      <c r="AI51" s="24">
        <f>IF(OR(B51="Q2",B51="Q3"),Business_peak/E51,Business_nonpeak/E51)</f>
        <v>7142.8571428571431</v>
      </c>
      <c r="AJ51" s="24">
        <f>IF(OR(B51="Q2",B51="Q3"),Economic_peak/F51,Economic_nonpeak/F51)</f>
        <v>255.10204081632654</v>
      </c>
      <c r="AO51">
        <f>AF51/AI51</f>
        <v>3.8624360692079782</v>
      </c>
      <c r="AP51">
        <f>AG51/AJ51</f>
        <v>-190.20102289267234</v>
      </c>
    </row>
    <row r="52" spans="1:42" x14ac:dyDescent="0.25">
      <c r="A52" s="6">
        <v>46</v>
      </c>
      <c r="B52" s="1" t="s">
        <v>0</v>
      </c>
      <c r="C52" s="1"/>
      <c r="D52" s="1">
        <v>23</v>
      </c>
      <c r="E52" s="1">
        <v>17</v>
      </c>
      <c r="F52" s="1">
        <v>192</v>
      </c>
      <c r="G52" s="3">
        <v>1</v>
      </c>
      <c r="N52" s="10">
        <f t="shared" si="0"/>
        <v>3400000</v>
      </c>
      <c r="O52" s="10">
        <f t="shared" si="1"/>
        <v>9600000</v>
      </c>
      <c r="P52" s="24">
        <f t="shared" si="11"/>
        <v>13000000</v>
      </c>
      <c r="R52" s="10">
        <f t="shared" si="2"/>
        <v>2000000</v>
      </c>
      <c r="S52" s="10">
        <f t="shared" si="12"/>
        <v>1500000</v>
      </c>
      <c r="T52" s="10">
        <f t="shared" si="3"/>
        <v>20750600</v>
      </c>
      <c r="U52" s="24">
        <f t="shared" si="4"/>
        <v>3250000</v>
      </c>
      <c r="V52" s="10">
        <f t="shared" si="5"/>
        <v>300000</v>
      </c>
      <c r="W52" s="24">
        <f t="shared" si="6"/>
        <v>150163.93079202034</v>
      </c>
      <c r="X52" s="24">
        <f t="shared" si="13"/>
        <v>27950763.930792019</v>
      </c>
      <c r="Z52" s="28">
        <f t="shared" si="7"/>
        <v>-24550763.930792019</v>
      </c>
      <c r="AA52" s="28">
        <f t="shared" si="8"/>
        <v>-18350763.930792019</v>
      </c>
      <c r="AB52" s="29"/>
      <c r="AC52" s="30">
        <f t="shared" si="9"/>
        <v>5590152.7861584043</v>
      </c>
      <c r="AD52" s="30">
        <f t="shared" si="10"/>
        <v>22360611.144633617</v>
      </c>
      <c r="AE52" s="24"/>
      <c r="AF52" s="24">
        <f t="shared" si="14"/>
        <v>-128832.51683284731</v>
      </c>
      <c r="AG52" s="24">
        <f t="shared" si="15"/>
        <v>-66461.51637830009</v>
      </c>
      <c r="AI52" s="24">
        <f>IF(OR(B52="Q2",B52="Q3"),Business_peak/E52,Business_nonpeak/E52)</f>
        <v>11764.705882352941</v>
      </c>
      <c r="AJ52" s="24">
        <f>IF(OR(B52="Q2",B52="Q3"),Economic_peak/F52,Economic_nonpeak/F52)</f>
        <v>260.41666666666669</v>
      </c>
      <c r="AO52">
        <f>AF52/AI52</f>
        <v>-10.950763930792021</v>
      </c>
      <c r="AP52">
        <f>AG52/AJ52</f>
        <v>-255.21222289267232</v>
      </c>
    </row>
    <row r="53" spans="1:42" x14ac:dyDescent="0.25">
      <c r="A53" s="6">
        <v>47</v>
      </c>
      <c r="B53" s="1" t="s">
        <v>0</v>
      </c>
      <c r="C53" s="1"/>
      <c r="D53" s="1">
        <v>24</v>
      </c>
      <c r="E53" s="1">
        <v>18</v>
      </c>
      <c r="F53" s="1">
        <v>189</v>
      </c>
      <c r="G53" s="3">
        <v>0</v>
      </c>
      <c r="N53" s="10">
        <f t="shared" si="0"/>
        <v>3600000</v>
      </c>
      <c r="O53" s="10">
        <f t="shared" si="1"/>
        <v>9450000</v>
      </c>
      <c r="P53" s="24">
        <f t="shared" si="11"/>
        <v>13050000</v>
      </c>
      <c r="R53" s="10">
        <f t="shared" si="2"/>
        <v>2000000</v>
      </c>
      <c r="S53" s="10">
        <f t="shared" si="12"/>
        <v>2500000</v>
      </c>
      <c r="T53" s="10">
        <f t="shared" si="3"/>
        <v>18044000</v>
      </c>
      <c r="U53" s="24">
        <f t="shared" si="4"/>
        <v>3262500</v>
      </c>
      <c r="V53" s="10">
        <f t="shared" si="5"/>
        <v>300000</v>
      </c>
      <c r="W53" s="24">
        <f t="shared" si="6"/>
        <v>150163.93079202034</v>
      </c>
      <c r="X53" s="24">
        <f t="shared" si="13"/>
        <v>26256663.930792019</v>
      </c>
      <c r="Z53" s="28">
        <f t="shared" si="7"/>
        <v>-22656663.930792019</v>
      </c>
      <c r="AA53" s="28">
        <f t="shared" si="8"/>
        <v>-16806663.930792019</v>
      </c>
      <c r="AB53" s="29"/>
      <c r="AC53" s="30">
        <f t="shared" si="9"/>
        <v>5251332.7861584043</v>
      </c>
      <c r="AD53" s="30">
        <f t="shared" si="10"/>
        <v>21005331.144633617</v>
      </c>
      <c r="AE53" s="24"/>
      <c r="AF53" s="24">
        <f t="shared" si="14"/>
        <v>-91740.710342133578</v>
      </c>
      <c r="AG53" s="24">
        <f t="shared" si="15"/>
        <v>-61139.318225574694</v>
      </c>
      <c r="AI53" s="24">
        <f>IF(OR(B53="Q2",B53="Q3"),Business_peak/E53,Business_nonpeak/E53)</f>
        <v>11111.111111111111</v>
      </c>
      <c r="AJ53" s="24">
        <f>IF(OR(B53="Q2",B53="Q3"),Economic_peak/F53,Economic_nonpeak/F53)</f>
        <v>264.55026455026456</v>
      </c>
      <c r="AO53">
        <f>AF53/AI53</f>
        <v>-8.2566639307920227</v>
      </c>
      <c r="AP53">
        <f>AG53/AJ53</f>
        <v>-231.10662289267233</v>
      </c>
    </row>
    <row r="54" spans="1:42" x14ac:dyDescent="0.25">
      <c r="A54" s="6">
        <v>48</v>
      </c>
      <c r="B54" s="1" t="s">
        <v>0</v>
      </c>
      <c r="C54" s="1"/>
      <c r="D54" s="1">
        <v>24</v>
      </c>
      <c r="E54" s="1">
        <v>20</v>
      </c>
      <c r="F54" s="1">
        <v>230</v>
      </c>
      <c r="G54" s="3">
        <v>1</v>
      </c>
      <c r="N54" s="10">
        <f t="shared" si="0"/>
        <v>4000000</v>
      </c>
      <c r="O54" s="10">
        <f t="shared" si="1"/>
        <v>11500000</v>
      </c>
      <c r="P54" s="24">
        <f t="shared" si="11"/>
        <v>15500000</v>
      </c>
      <c r="R54" s="10">
        <f t="shared" si="2"/>
        <v>2000000</v>
      </c>
      <c r="S54" s="10">
        <f t="shared" si="12"/>
        <v>1500000</v>
      </c>
      <c r="T54" s="10">
        <f t="shared" si="3"/>
        <v>20750600</v>
      </c>
      <c r="U54" s="24">
        <f t="shared" si="4"/>
        <v>3875000</v>
      </c>
      <c r="V54" s="10">
        <f t="shared" si="5"/>
        <v>300000</v>
      </c>
      <c r="W54" s="24">
        <f t="shared" si="6"/>
        <v>150163.93079202034</v>
      </c>
      <c r="X54" s="24">
        <f t="shared" si="13"/>
        <v>28575763.930792019</v>
      </c>
      <c r="Z54" s="28">
        <f t="shared" si="7"/>
        <v>-24575763.930792019</v>
      </c>
      <c r="AA54" s="28">
        <f t="shared" si="8"/>
        <v>-17075763.930792019</v>
      </c>
      <c r="AB54" s="29"/>
      <c r="AC54" s="30">
        <f t="shared" si="9"/>
        <v>5715152.7861584043</v>
      </c>
      <c r="AD54" s="30">
        <f t="shared" si="10"/>
        <v>22860611.144633617</v>
      </c>
      <c r="AE54" s="24"/>
      <c r="AF54" s="24">
        <f t="shared" si="14"/>
        <v>-85757.63930792021</v>
      </c>
      <c r="AG54" s="24">
        <f t="shared" si="15"/>
        <v>-49393.961498407029</v>
      </c>
      <c r="AI54" s="24">
        <f>IF(OR(B54="Q2",B54="Q3"),Business_peak/E54,Business_nonpeak/E54)</f>
        <v>10000</v>
      </c>
      <c r="AJ54" s="24">
        <f>IF(OR(B54="Q2",B54="Q3"),Economic_peak/F54,Economic_nonpeak/F54)</f>
        <v>217.39130434782609</v>
      </c>
      <c r="AO54">
        <f>AF54/AI54</f>
        <v>-8.5757639307920215</v>
      </c>
      <c r="AP54">
        <f>AG54/AJ54</f>
        <v>-227.21222289267232</v>
      </c>
    </row>
    <row r="55" spans="1:42" x14ac:dyDescent="0.25">
      <c r="A55" s="6">
        <v>49</v>
      </c>
      <c r="B55" s="1" t="s">
        <v>0</v>
      </c>
      <c r="C55" s="1"/>
      <c r="D55" s="1">
        <v>25</v>
      </c>
      <c r="E55" s="1">
        <v>20</v>
      </c>
      <c r="F55" s="1">
        <v>189</v>
      </c>
      <c r="G55" s="3">
        <v>0</v>
      </c>
      <c r="N55" s="10">
        <f t="shared" si="0"/>
        <v>4000000</v>
      </c>
      <c r="O55" s="10">
        <f t="shared" si="1"/>
        <v>9450000</v>
      </c>
      <c r="P55" s="24">
        <f t="shared" si="11"/>
        <v>13450000</v>
      </c>
      <c r="R55" s="10">
        <f t="shared" si="2"/>
        <v>2000000</v>
      </c>
      <c r="S55" s="10">
        <f t="shared" si="12"/>
        <v>2500000</v>
      </c>
      <c r="T55" s="10">
        <f t="shared" si="3"/>
        <v>18044000</v>
      </c>
      <c r="U55" s="24">
        <f t="shared" si="4"/>
        <v>3362500</v>
      </c>
      <c r="V55" s="10">
        <f t="shared" si="5"/>
        <v>300000</v>
      </c>
      <c r="W55" s="24">
        <f t="shared" si="6"/>
        <v>150163.93079202034</v>
      </c>
      <c r="X55" s="24">
        <f t="shared" si="13"/>
        <v>26356663.930792019</v>
      </c>
      <c r="Z55" s="28">
        <f t="shared" si="7"/>
        <v>-22356663.930792019</v>
      </c>
      <c r="AA55" s="28">
        <f t="shared" si="8"/>
        <v>-16906663.930792019</v>
      </c>
      <c r="AB55" s="29"/>
      <c r="AC55" s="30">
        <f t="shared" si="9"/>
        <v>5271332.7861584043</v>
      </c>
      <c r="AD55" s="30">
        <f t="shared" si="10"/>
        <v>21085331.144633617</v>
      </c>
      <c r="AE55" s="24"/>
      <c r="AF55" s="24">
        <f t="shared" si="14"/>
        <v>-63566.639307920217</v>
      </c>
      <c r="AG55" s="24">
        <f t="shared" si="15"/>
        <v>-61562.598648855121</v>
      </c>
      <c r="AI55" s="24">
        <f>IF(OR(B55="Q2",B55="Q3"),Business_peak/E55,Business_nonpeak/E55)</f>
        <v>10000</v>
      </c>
      <c r="AJ55" s="24">
        <f>IF(OR(B55="Q2",B55="Q3"),Economic_peak/F55,Economic_nonpeak/F55)</f>
        <v>264.55026455026456</v>
      </c>
      <c r="AO55">
        <f>AF55/AI55</f>
        <v>-6.3566639307920214</v>
      </c>
      <c r="AP55">
        <f>AG55/AJ55</f>
        <v>-232.70662289267236</v>
      </c>
    </row>
    <row r="56" spans="1:42" x14ac:dyDescent="0.25">
      <c r="A56" s="6">
        <v>50</v>
      </c>
      <c r="B56" s="1" t="s">
        <v>0</v>
      </c>
      <c r="C56" s="1"/>
      <c r="D56" s="1">
        <v>25</v>
      </c>
      <c r="E56" s="1">
        <v>18</v>
      </c>
      <c r="F56" s="1">
        <v>138</v>
      </c>
      <c r="G56" s="3">
        <v>1</v>
      </c>
      <c r="N56" s="10">
        <f t="shared" si="0"/>
        <v>3600000</v>
      </c>
      <c r="O56" s="10">
        <f t="shared" si="1"/>
        <v>6900000</v>
      </c>
      <c r="P56" s="24">
        <f t="shared" si="11"/>
        <v>10500000</v>
      </c>
      <c r="R56" s="10">
        <f t="shared" si="2"/>
        <v>2000000</v>
      </c>
      <c r="S56" s="10">
        <f t="shared" si="12"/>
        <v>1500000</v>
      </c>
      <c r="T56" s="10">
        <f t="shared" si="3"/>
        <v>20750600</v>
      </c>
      <c r="U56" s="24">
        <f t="shared" si="4"/>
        <v>2625000</v>
      </c>
      <c r="V56" s="10">
        <f t="shared" si="5"/>
        <v>300000</v>
      </c>
      <c r="W56" s="24">
        <f t="shared" si="6"/>
        <v>150163.93079202034</v>
      </c>
      <c r="X56" s="24">
        <f t="shared" si="13"/>
        <v>27325763.930792019</v>
      </c>
      <c r="Z56" s="28">
        <f t="shared" si="7"/>
        <v>-23725763.930792019</v>
      </c>
      <c r="AA56" s="28">
        <f t="shared" si="8"/>
        <v>-20425763.930792019</v>
      </c>
      <c r="AB56" s="29"/>
      <c r="AC56" s="30">
        <f t="shared" si="9"/>
        <v>5465152.7861584043</v>
      </c>
      <c r="AD56" s="30">
        <f t="shared" si="10"/>
        <v>21860611.144633617</v>
      </c>
      <c r="AE56" s="24"/>
      <c r="AF56" s="24">
        <f t="shared" si="14"/>
        <v>-103619.59923102247</v>
      </c>
      <c r="AG56" s="24">
        <f t="shared" si="15"/>
        <v>-108410.22568575085</v>
      </c>
      <c r="AI56" s="24">
        <f>IF(OR(B56="Q2",B56="Q3"),Business_peak/E56,Business_nonpeak/E56)</f>
        <v>11111.111111111111</v>
      </c>
      <c r="AJ56" s="24">
        <f>IF(OR(B56="Q2",B56="Q3"),Economic_peak/F56,Economic_nonpeak/F56)</f>
        <v>362.31884057971013</v>
      </c>
      <c r="AO56">
        <f>AF56/AI56</f>
        <v>-9.3257639307920215</v>
      </c>
      <c r="AP56">
        <f>AG56/AJ56</f>
        <v>-299.21222289267234</v>
      </c>
    </row>
    <row r="57" spans="1:42" x14ac:dyDescent="0.25">
      <c r="A57" s="6">
        <v>51</v>
      </c>
      <c r="B57" s="1" t="s">
        <v>0</v>
      </c>
      <c r="C57" s="1"/>
      <c r="D57" s="1">
        <v>26</v>
      </c>
      <c r="E57" s="1">
        <v>18</v>
      </c>
      <c r="F57" s="1">
        <v>202</v>
      </c>
      <c r="G57" s="3">
        <v>-2</v>
      </c>
      <c r="N57" s="10">
        <f t="shared" si="0"/>
        <v>3600000</v>
      </c>
      <c r="O57" s="10">
        <f t="shared" si="1"/>
        <v>10100000</v>
      </c>
      <c r="P57" s="24">
        <f t="shared" si="11"/>
        <v>13700000</v>
      </c>
      <c r="R57" s="10">
        <f t="shared" si="2"/>
        <v>2000000</v>
      </c>
      <c r="S57" s="10">
        <f t="shared" si="12"/>
        <v>2500000</v>
      </c>
      <c r="T57" s="10">
        <f t="shared" si="3"/>
        <v>12630800</v>
      </c>
      <c r="U57" s="24">
        <f t="shared" si="4"/>
        <v>3425000</v>
      </c>
      <c r="V57" s="10">
        <f t="shared" si="5"/>
        <v>300000</v>
      </c>
      <c r="W57" s="24">
        <f t="shared" si="6"/>
        <v>150163.93079202034</v>
      </c>
      <c r="X57" s="24">
        <f t="shared" si="13"/>
        <v>21005963.930792019</v>
      </c>
      <c r="Z57" s="28">
        <f t="shared" si="7"/>
        <v>-17405963.930792019</v>
      </c>
      <c r="AA57" s="28">
        <f t="shared" si="8"/>
        <v>-10905963.930792019</v>
      </c>
      <c r="AB57" s="29"/>
      <c r="AC57" s="30">
        <f t="shared" si="9"/>
        <v>4201192.7861584043</v>
      </c>
      <c r="AD57" s="30">
        <f t="shared" si="10"/>
        <v>16804771.144633617</v>
      </c>
      <c r="AE57" s="24"/>
      <c r="AF57" s="24">
        <f t="shared" si="14"/>
        <v>-33399.599231022461</v>
      </c>
      <c r="AG57" s="24">
        <f t="shared" si="15"/>
        <v>-33191.936359572363</v>
      </c>
      <c r="AI57" s="24">
        <f>IF(OR(B57="Q2",B57="Q3"),Business_peak/E57,Business_nonpeak/E57)</f>
        <v>11111.111111111111</v>
      </c>
      <c r="AJ57" s="24">
        <f>IF(OR(B57="Q2",B57="Q3"),Economic_peak/F57,Economic_nonpeak/F57)</f>
        <v>247.52475247524754</v>
      </c>
      <c r="AO57">
        <f>AF57/AI57</f>
        <v>-3.0059639307920216</v>
      </c>
      <c r="AP57">
        <f>AG57/AJ57</f>
        <v>-134.09542289267233</v>
      </c>
    </row>
    <row r="58" spans="1:42" x14ac:dyDescent="0.25">
      <c r="A58" s="6">
        <v>52</v>
      </c>
      <c r="B58" s="1" t="s">
        <v>0</v>
      </c>
      <c r="C58" s="1"/>
      <c r="D58" s="1">
        <v>26</v>
      </c>
      <c r="E58" s="1">
        <v>16</v>
      </c>
      <c r="F58" s="1">
        <v>200</v>
      </c>
      <c r="G58" s="3">
        <v>2</v>
      </c>
      <c r="N58" s="10">
        <f t="shared" si="0"/>
        <v>3200000</v>
      </c>
      <c r="O58" s="10">
        <f t="shared" si="1"/>
        <v>10000000</v>
      </c>
      <c r="P58" s="24">
        <f t="shared" si="11"/>
        <v>13200000</v>
      </c>
      <c r="R58" s="10">
        <f t="shared" si="2"/>
        <v>2000000</v>
      </c>
      <c r="S58" s="10">
        <f t="shared" si="12"/>
        <v>1500000</v>
      </c>
      <c r="T58" s="10">
        <f t="shared" si="3"/>
        <v>23457200</v>
      </c>
      <c r="U58" s="24">
        <f t="shared" si="4"/>
        <v>3300000</v>
      </c>
      <c r="V58" s="10">
        <f t="shared" si="5"/>
        <v>300000</v>
      </c>
      <c r="W58" s="24">
        <f t="shared" si="6"/>
        <v>150163.93079202034</v>
      </c>
      <c r="X58" s="24">
        <f t="shared" si="13"/>
        <v>30707363.930792019</v>
      </c>
      <c r="Z58" s="28">
        <f t="shared" si="7"/>
        <v>-27507363.930792019</v>
      </c>
      <c r="AA58" s="28">
        <f t="shared" si="8"/>
        <v>-20707363.930792019</v>
      </c>
      <c r="AB58" s="29"/>
      <c r="AC58" s="30">
        <f t="shared" si="9"/>
        <v>6141472.7861584043</v>
      </c>
      <c r="AD58" s="30">
        <f t="shared" si="10"/>
        <v>24565891.144633617</v>
      </c>
      <c r="AE58" s="24"/>
      <c r="AF58" s="24">
        <f t="shared" si="14"/>
        <v>-183842.04913490027</v>
      </c>
      <c r="AG58" s="24">
        <f t="shared" si="15"/>
        <v>-72829.455723168081</v>
      </c>
      <c r="AI58" s="24">
        <f>IF(OR(B58="Q2",B58="Q3"),Business_peak/E58,Business_nonpeak/E58)</f>
        <v>12500</v>
      </c>
      <c r="AJ58" s="24">
        <f>IF(OR(B58="Q2",B58="Q3"),Economic_peak/F58,Economic_nonpeak/F58)</f>
        <v>250</v>
      </c>
      <c r="AO58">
        <f>AF58/AI58</f>
        <v>-14.707363930792022</v>
      </c>
      <c r="AP58">
        <f>AG58/AJ58</f>
        <v>-291.31782289267232</v>
      </c>
    </row>
    <row r="59" spans="1:42" x14ac:dyDescent="0.25">
      <c r="A59" s="6">
        <v>53</v>
      </c>
      <c r="B59" s="1" t="s">
        <v>0</v>
      </c>
      <c r="C59" s="1"/>
      <c r="D59" s="1">
        <v>27</v>
      </c>
      <c r="E59" s="1">
        <v>25</v>
      </c>
      <c r="F59" s="1">
        <v>228</v>
      </c>
      <c r="G59" s="3">
        <v>-1</v>
      </c>
      <c r="N59" s="10">
        <f t="shared" si="0"/>
        <v>5000000</v>
      </c>
      <c r="O59" s="10">
        <f t="shared" si="1"/>
        <v>11400000</v>
      </c>
      <c r="P59" s="24">
        <f t="shared" si="11"/>
        <v>16400000</v>
      </c>
      <c r="R59" s="10">
        <f t="shared" si="2"/>
        <v>2000000</v>
      </c>
      <c r="S59" s="10">
        <f t="shared" si="12"/>
        <v>2500000</v>
      </c>
      <c r="T59" s="10">
        <f t="shared" si="3"/>
        <v>15337400</v>
      </c>
      <c r="U59" s="24">
        <f t="shared" si="4"/>
        <v>4100000</v>
      </c>
      <c r="V59" s="10">
        <f t="shared" si="5"/>
        <v>300000</v>
      </c>
      <c r="W59" s="24">
        <f t="shared" si="6"/>
        <v>150163.93079202034</v>
      </c>
      <c r="X59" s="24">
        <f t="shared" si="13"/>
        <v>24387563.930792019</v>
      </c>
      <c r="Z59" s="28">
        <f t="shared" si="7"/>
        <v>-19387563.930792019</v>
      </c>
      <c r="AA59" s="28">
        <f t="shared" si="8"/>
        <v>-12987563.930792019</v>
      </c>
      <c r="AB59" s="29"/>
      <c r="AC59" s="30">
        <f t="shared" si="9"/>
        <v>4877512.7861584043</v>
      </c>
      <c r="AD59" s="30">
        <f t="shared" si="10"/>
        <v>19510051.144633617</v>
      </c>
      <c r="AE59" s="24"/>
      <c r="AF59" s="24">
        <f t="shared" si="14"/>
        <v>4899.4885536638276</v>
      </c>
      <c r="AG59" s="24">
        <f t="shared" si="15"/>
        <v>-35570.399757164989</v>
      </c>
      <c r="AI59" s="24">
        <f>IF(OR(B59="Q2",B59="Q3"),Business_peak/E59,Business_nonpeak/E59)</f>
        <v>8000</v>
      </c>
      <c r="AJ59" s="24">
        <f>IF(OR(B59="Q2",B59="Q3"),Economic_peak/F59,Economic_nonpeak/F59)</f>
        <v>219.2982456140351</v>
      </c>
      <c r="AO59">
        <f>AF59/AI59</f>
        <v>0.61243606920797844</v>
      </c>
      <c r="AP59">
        <f>AG59/AJ59</f>
        <v>-162.20102289267234</v>
      </c>
    </row>
    <row r="60" spans="1:42" x14ac:dyDescent="0.25">
      <c r="A60" s="6">
        <v>54</v>
      </c>
      <c r="B60" s="1" t="s">
        <v>0</v>
      </c>
      <c r="C60" s="1"/>
      <c r="D60" s="1">
        <v>27</v>
      </c>
      <c r="E60" s="1">
        <v>20</v>
      </c>
      <c r="F60" s="1">
        <v>121</v>
      </c>
      <c r="G60" s="3">
        <v>2</v>
      </c>
      <c r="N60" s="10">
        <f t="shared" si="0"/>
        <v>4000000</v>
      </c>
      <c r="O60" s="10">
        <f t="shared" si="1"/>
        <v>6050000</v>
      </c>
      <c r="P60" s="24">
        <f t="shared" si="11"/>
        <v>10050000</v>
      </c>
      <c r="R60" s="10">
        <f t="shared" si="2"/>
        <v>2000000</v>
      </c>
      <c r="S60" s="10">
        <f t="shared" si="12"/>
        <v>1500000</v>
      </c>
      <c r="T60" s="10">
        <f t="shared" si="3"/>
        <v>23457200</v>
      </c>
      <c r="U60" s="24">
        <f t="shared" si="4"/>
        <v>2512500</v>
      </c>
      <c r="V60" s="10">
        <f t="shared" si="5"/>
        <v>300000</v>
      </c>
      <c r="W60" s="24">
        <f t="shared" si="6"/>
        <v>150163.93079202034</v>
      </c>
      <c r="X60" s="24">
        <f t="shared" si="13"/>
        <v>29919863.930792019</v>
      </c>
      <c r="Z60" s="28">
        <f t="shared" si="7"/>
        <v>-25919863.930792019</v>
      </c>
      <c r="AA60" s="28">
        <f t="shared" si="8"/>
        <v>-23869863.930792019</v>
      </c>
      <c r="AB60" s="29"/>
      <c r="AC60" s="30">
        <f t="shared" si="9"/>
        <v>5983972.7861584043</v>
      </c>
      <c r="AD60" s="30">
        <f t="shared" si="10"/>
        <v>23935891.144633617</v>
      </c>
      <c r="AE60" s="24"/>
      <c r="AF60" s="24">
        <f t="shared" si="14"/>
        <v>-99198.63930792021</v>
      </c>
      <c r="AG60" s="24">
        <f t="shared" si="15"/>
        <v>-147817.28218705469</v>
      </c>
      <c r="AI60" s="24">
        <f>IF(OR(B60="Q2",B60="Q3"),Business_peak/E60,Business_nonpeak/E60)</f>
        <v>10000</v>
      </c>
      <c r="AJ60" s="24">
        <f>IF(OR(B60="Q2",B60="Q3"),Economic_peak/F60,Economic_nonpeak/F60)</f>
        <v>413.22314049586777</v>
      </c>
      <c r="AO60">
        <f>AF60/AI60</f>
        <v>-9.9198639307920207</v>
      </c>
      <c r="AP60">
        <f>AG60/AJ60</f>
        <v>-357.71782289267236</v>
      </c>
    </row>
    <row r="61" spans="1:42" x14ac:dyDescent="0.25">
      <c r="A61" s="6">
        <v>55</v>
      </c>
      <c r="B61" s="1" t="s">
        <v>0</v>
      </c>
      <c r="C61" s="1"/>
      <c r="D61" s="1">
        <v>28</v>
      </c>
      <c r="E61" s="1">
        <v>28</v>
      </c>
      <c r="F61" s="1">
        <v>175</v>
      </c>
      <c r="G61" s="3">
        <v>0</v>
      </c>
      <c r="N61" s="10">
        <f t="shared" si="0"/>
        <v>5600000</v>
      </c>
      <c r="O61" s="10">
        <f t="shared" si="1"/>
        <v>8750000</v>
      </c>
      <c r="P61" s="24">
        <f t="shared" si="11"/>
        <v>14350000</v>
      </c>
      <c r="R61" s="10">
        <f t="shared" si="2"/>
        <v>2000000</v>
      </c>
      <c r="S61" s="10">
        <f t="shared" si="12"/>
        <v>2500000</v>
      </c>
      <c r="T61" s="10">
        <f t="shared" si="3"/>
        <v>18044000</v>
      </c>
      <c r="U61" s="24">
        <f t="shared" si="4"/>
        <v>3587500</v>
      </c>
      <c r="V61" s="10">
        <f t="shared" si="5"/>
        <v>300000</v>
      </c>
      <c r="W61" s="24">
        <f t="shared" si="6"/>
        <v>150163.93079202034</v>
      </c>
      <c r="X61" s="24">
        <f t="shared" si="13"/>
        <v>26581663.930792019</v>
      </c>
      <c r="Z61" s="28">
        <f t="shared" si="7"/>
        <v>-20981663.930792019</v>
      </c>
      <c r="AA61" s="28">
        <f t="shared" si="8"/>
        <v>-17831663.930792019</v>
      </c>
      <c r="AB61" s="29"/>
      <c r="AC61" s="30">
        <f t="shared" si="9"/>
        <v>5316332.7861584043</v>
      </c>
      <c r="AD61" s="30">
        <f t="shared" si="10"/>
        <v>21265331.144633617</v>
      </c>
      <c r="AE61" s="24"/>
      <c r="AF61" s="24">
        <f t="shared" si="14"/>
        <v>10130.971922914132</v>
      </c>
      <c r="AG61" s="24">
        <f t="shared" si="15"/>
        <v>-71516.177969334953</v>
      </c>
      <c r="AI61" s="24">
        <f>IF(OR(B61="Q2",B61="Q3"),Business_peak/E61,Business_nonpeak/E61)</f>
        <v>7142.8571428571431</v>
      </c>
      <c r="AJ61" s="24">
        <f>IF(OR(B61="Q2",B61="Q3"),Economic_peak/F61,Economic_nonpeak/F61)</f>
        <v>285.71428571428572</v>
      </c>
      <c r="AO61">
        <f>AF61/AI61</f>
        <v>1.4183360692079785</v>
      </c>
      <c r="AP61">
        <f>AG61/AJ61</f>
        <v>-250.30662289267232</v>
      </c>
    </row>
    <row r="62" spans="1:42" x14ac:dyDescent="0.25">
      <c r="A62" s="6">
        <v>56</v>
      </c>
      <c r="B62" s="1" t="s">
        <v>0</v>
      </c>
      <c r="C62" s="1"/>
      <c r="D62" s="1">
        <v>28</v>
      </c>
      <c r="E62" s="1">
        <v>23</v>
      </c>
      <c r="F62" s="1">
        <v>131</v>
      </c>
      <c r="G62" s="3">
        <v>1</v>
      </c>
      <c r="N62" s="10">
        <f t="shared" si="0"/>
        <v>4600000</v>
      </c>
      <c r="O62" s="10">
        <f t="shared" si="1"/>
        <v>6550000</v>
      </c>
      <c r="P62" s="24">
        <f t="shared" si="11"/>
        <v>11150000</v>
      </c>
      <c r="R62" s="10">
        <f t="shared" si="2"/>
        <v>2000000</v>
      </c>
      <c r="S62" s="10">
        <f t="shared" si="12"/>
        <v>1500000</v>
      </c>
      <c r="T62" s="10">
        <f t="shared" si="3"/>
        <v>20750600</v>
      </c>
      <c r="U62" s="24">
        <f t="shared" si="4"/>
        <v>2787500</v>
      </c>
      <c r="V62" s="10">
        <f t="shared" si="5"/>
        <v>300000</v>
      </c>
      <c r="W62" s="24">
        <f t="shared" si="6"/>
        <v>150163.93079202034</v>
      </c>
      <c r="X62" s="24">
        <f t="shared" si="13"/>
        <v>27488263.930792019</v>
      </c>
      <c r="Z62" s="28">
        <f t="shared" si="7"/>
        <v>-22888263.930792019</v>
      </c>
      <c r="AA62" s="28">
        <f t="shared" si="8"/>
        <v>-20938263.930792019</v>
      </c>
      <c r="AB62" s="29"/>
      <c r="AC62" s="30">
        <f t="shared" si="9"/>
        <v>5497652.7861584043</v>
      </c>
      <c r="AD62" s="30">
        <f t="shared" si="10"/>
        <v>21990611.144633617</v>
      </c>
      <c r="AE62" s="24"/>
      <c r="AF62" s="24">
        <f t="shared" si="14"/>
        <v>-39028.382006887143</v>
      </c>
      <c r="AG62" s="24">
        <f t="shared" si="15"/>
        <v>-117867.26064605814</v>
      </c>
      <c r="AI62" s="24">
        <f>IF(OR(B62="Q2",B62="Q3"),Business_peak/E62,Business_nonpeak/E62)</f>
        <v>8695.652173913044</v>
      </c>
      <c r="AJ62" s="24">
        <f>IF(OR(B62="Q2",B62="Q3"),Economic_peak/F62,Economic_nonpeak/F62)</f>
        <v>381.67938931297709</v>
      </c>
      <c r="AO62">
        <f>AF62/AI62</f>
        <v>-4.4882639307920211</v>
      </c>
      <c r="AP62">
        <f>AG62/AJ62</f>
        <v>-308.81222289267237</v>
      </c>
    </row>
    <row r="63" spans="1:42" x14ac:dyDescent="0.25">
      <c r="A63" s="6">
        <v>57</v>
      </c>
      <c r="B63" s="1" t="s">
        <v>0</v>
      </c>
      <c r="C63" s="1"/>
      <c r="D63" s="1">
        <v>29</v>
      </c>
      <c r="E63" s="1">
        <v>27</v>
      </c>
      <c r="F63" s="1">
        <v>202</v>
      </c>
      <c r="G63" s="3">
        <v>0</v>
      </c>
      <c r="N63" s="10">
        <f t="shared" si="0"/>
        <v>5400000</v>
      </c>
      <c r="O63" s="10">
        <f t="shared" si="1"/>
        <v>10100000</v>
      </c>
      <c r="P63" s="24">
        <f t="shared" si="11"/>
        <v>15500000</v>
      </c>
      <c r="R63" s="10">
        <f t="shared" si="2"/>
        <v>2000000</v>
      </c>
      <c r="S63" s="10">
        <f t="shared" si="12"/>
        <v>2500000</v>
      </c>
      <c r="T63" s="10">
        <f t="shared" si="3"/>
        <v>18044000</v>
      </c>
      <c r="U63" s="24">
        <f t="shared" si="4"/>
        <v>3875000</v>
      </c>
      <c r="V63" s="10">
        <f t="shared" si="5"/>
        <v>300000</v>
      </c>
      <c r="W63" s="24">
        <f t="shared" si="6"/>
        <v>150163.93079202034</v>
      </c>
      <c r="X63" s="24">
        <f t="shared" si="13"/>
        <v>26869163.930792019</v>
      </c>
      <c r="Z63" s="28">
        <f t="shared" si="7"/>
        <v>-21469163.930792019</v>
      </c>
      <c r="AA63" s="28">
        <f t="shared" si="8"/>
        <v>-16769163.930792019</v>
      </c>
      <c r="AB63" s="29"/>
      <c r="AC63" s="30">
        <f t="shared" si="9"/>
        <v>5373832.7861584043</v>
      </c>
      <c r="AD63" s="30">
        <f t="shared" si="10"/>
        <v>21495331.144633617</v>
      </c>
      <c r="AE63" s="24"/>
      <c r="AF63" s="24">
        <f t="shared" si="14"/>
        <v>969.1560682072477</v>
      </c>
      <c r="AG63" s="24">
        <f t="shared" si="15"/>
        <v>-56412.530418978306</v>
      </c>
      <c r="AI63" s="24">
        <f>IF(OR(B63="Q2",B63="Q3"),Business_peak/E63,Business_nonpeak/E63)</f>
        <v>7407.4074074074078</v>
      </c>
      <c r="AJ63" s="24">
        <f>IF(OR(B63="Q2",B63="Q3"),Economic_peak/F63,Economic_nonpeak/F63)</f>
        <v>247.52475247524754</v>
      </c>
      <c r="AO63">
        <f>AF63/AI63</f>
        <v>0.13083606920797844</v>
      </c>
      <c r="AP63">
        <f>AG63/AJ63</f>
        <v>-227.90662289267235</v>
      </c>
    </row>
    <row r="64" spans="1:42" x14ac:dyDescent="0.25">
      <c r="A64" s="6">
        <v>58</v>
      </c>
      <c r="B64" s="1" t="s">
        <v>0</v>
      </c>
      <c r="C64" s="1"/>
      <c r="D64" s="1">
        <v>29</v>
      </c>
      <c r="E64" s="1">
        <v>25</v>
      </c>
      <c r="F64" s="1">
        <v>197</v>
      </c>
      <c r="G64" s="3">
        <v>1</v>
      </c>
      <c r="N64" s="10">
        <f t="shared" si="0"/>
        <v>5000000</v>
      </c>
      <c r="O64" s="10">
        <f t="shared" si="1"/>
        <v>9850000</v>
      </c>
      <c r="P64" s="24">
        <f t="shared" si="11"/>
        <v>14850000</v>
      </c>
      <c r="R64" s="10">
        <f t="shared" si="2"/>
        <v>2000000</v>
      </c>
      <c r="S64" s="10">
        <f t="shared" si="12"/>
        <v>1500000</v>
      </c>
      <c r="T64" s="10">
        <f t="shared" si="3"/>
        <v>20750600</v>
      </c>
      <c r="U64" s="24">
        <f t="shared" si="4"/>
        <v>3712500</v>
      </c>
      <c r="V64" s="10">
        <f t="shared" si="5"/>
        <v>300000</v>
      </c>
      <c r="W64" s="24">
        <f t="shared" si="6"/>
        <v>150163.93079202034</v>
      </c>
      <c r="X64" s="24">
        <f t="shared" si="13"/>
        <v>28413263.930792019</v>
      </c>
      <c r="Z64" s="28">
        <f t="shared" si="7"/>
        <v>-23413263.930792019</v>
      </c>
      <c r="AA64" s="28">
        <f t="shared" si="8"/>
        <v>-18563263.930792019</v>
      </c>
      <c r="AB64" s="29"/>
      <c r="AC64" s="30">
        <f t="shared" si="9"/>
        <v>5682652.7861584043</v>
      </c>
      <c r="AD64" s="30">
        <f t="shared" si="10"/>
        <v>22730611.144633617</v>
      </c>
      <c r="AE64" s="24"/>
      <c r="AF64" s="24">
        <f t="shared" si="14"/>
        <v>-27306.111446336174</v>
      </c>
      <c r="AG64" s="24">
        <f t="shared" si="15"/>
        <v>-65383.812916921917</v>
      </c>
      <c r="AI64" s="24">
        <f>IF(OR(B64="Q2",B64="Q3"),Business_peak/E64,Business_nonpeak/E64)</f>
        <v>8000</v>
      </c>
      <c r="AJ64" s="24">
        <f>IF(OR(B64="Q2",B64="Q3"),Economic_peak/F64,Economic_nonpeak/F64)</f>
        <v>253.80710659898477</v>
      </c>
      <c r="AO64">
        <f>AF64/AI64</f>
        <v>-3.4132639307920218</v>
      </c>
      <c r="AP64">
        <f>AG64/AJ64</f>
        <v>-257.61222289267238</v>
      </c>
    </row>
    <row r="65" spans="1:42" x14ac:dyDescent="0.25">
      <c r="A65" s="6">
        <v>59</v>
      </c>
      <c r="B65" s="1" t="s">
        <v>0</v>
      </c>
      <c r="C65" s="1"/>
      <c r="D65" s="1">
        <v>30</v>
      </c>
      <c r="E65" s="1">
        <v>12</v>
      </c>
      <c r="F65" s="1">
        <v>127</v>
      </c>
      <c r="G65" s="3">
        <v>0</v>
      </c>
      <c r="N65" s="10">
        <f t="shared" si="0"/>
        <v>2400000</v>
      </c>
      <c r="O65" s="10">
        <f t="shared" si="1"/>
        <v>6350000</v>
      </c>
      <c r="P65" s="24">
        <f t="shared" si="11"/>
        <v>8750000</v>
      </c>
      <c r="R65" s="10">
        <f t="shared" si="2"/>
        <v>2000000</v>
      </c>
      <c r="S65" s="10">
        <f t="shared" si="12"/>
        <v>2500000</v>
      </c>
      <c r="T65" s="10">
        <f t="shared" si="3"/>
        <v>18044000</v>
      </c>
      <c r="U65" s="24">
        <f t="shared" si="4"/>
        <v>2187500</v>
      </c>
      <c r="V65" s="10">
        <f t="shared" si="5"/>
        <v>300000</v>
      </c>
      <c r="W65" s="24">
        <f t="shared" si="6"/>
        <v>150163.93079202034</v>
      </c>
      <c r="X65" s="24">
        <f t="shared" si="13"/>
        <v>25181663.930792019</v>
      </c>
      <c r="Z65" s="28">
        <f t="shared" si="7"/>
        <v>-22781663.930792019</v>
      </c>
      <c r="AA65" s="28">
        <f t="shared" si="8"/>
        <v>-18831663.930792019</v>
      </c>
      <c r="AB65" s="29"/>
      <c r="AC65" s="30">
        <f t="shared" si="9"/>
        <v>5036332.7861584043</v>
      </c>
      <c r="AD65" s="30">
        <f t="shared" si="10"/>
        <v>20145331.144633617</v>
      </c>
      <c r="AE65" s="24"/>
      <c r="AF65" s="24">
        <f t="shared" si="14"/>
        <v>-219694.3988465337</v>
      </c>
      <c r="AG65" s="24">
        <f t="shared" si="15"/>
        <v>-108624.65468215446</v>
      </c>
      <c r="AI65" s="24">
        <f>IF(OR(B65="Q2",B65="Q3"),Business_peak/E65,Business_nonpeak/E65)</f>
        <v>16666.666666666668</v>
      </c>
      <c r="AJ65" s="24">
        <f>IF(OR(B65="Q2",B65="Q3"),Economic_peak/F65,Economic_nonpeak/F65)</f>
        <v>393.70078740157481</v>
      </c>
      <c r="AO65">
        <f>AF65/AI65</f>
        <v>-13.181663930792022</v>
      </c>
      <c r="AP65">
        <f>AG65/AJ65</f>
        <v>-275.90662289267232</v>
      </c>
    </row>
    <row r="66" spans="1:42" x14ac:dyDescent="0.25">
      <c r="A66" s="6">
        <v>60</v>
      </c>
      <c r="B66" s="1" t="s">
        <v>0</v>
      </c>
      <c r="C66" s="1"/>
      <c r="D66" s="1">
        <v>30</v>
      </c>
      <c r="E66" s="1">
        <v>15</v>
      </c>
      <c r="F66" s="1">
        <v>199</v>
      </c>
      <c r="G66" s="3">
        <v>1</v>
      </c>
      <c r="N66" s="10">
        <f t="shared" si="0"/>
        <v>3000000</v>
      </c>
      <c r="O66" s="10">
        <f t="shared" si="1"/>
        <v>9950000</v>
      </c>
      <c r="P66" s="24">
        <f t="shared" si="11"/>
        <v>12950000</v>
      </c>
      <c r="R66" s="10">
        <f t="shared" si="2"/>
        <v>2000000</v>
      </c>
      <c r="S66" s="10">
        <f t="shared" si="12"/>
        <v>1500000</v>
      </c>
      <c r="T66" s="10">
        <f t="shared" si="3"/>
        <v>20750600</v>
      </c>
      <c r="U66" s="24">
        <f t="shared" si="4"/>
        <v>3237500</v>
      </c>
      <c r="V66" s="10">
        <f t="shared" si="5"/>
        <v>300000</v>
      </c>
      <c r="W66" s="24">
        <f t="shared" si="6"/>
        <v>150163.93079202034</v>
      </c>
      <c r="X66" s="24">
        <f t="shared" si="13"/>
        <v>27938263.930792019</v>
      </c>
      <c r="Z66" s="28">
        <f t="shared" si="7"/>
        <v>-24938263.930792019</v>
      </c>
      <c r="AA66" s="28">
        <f t="shared" si="8"/>
        <v>-17988263.930792019</v>
      </c>
      <c r="AB66" s="29"/>
      <c r="AC66" s="30">
        <f t="shared" si="9"/>
        <v>5587652.7861584043</v>
      </c>
      <c r="AD66" s="30">
        <f t="shared" si="10"/>
        <v>22350611.144633617</v>
      </c>
      <c r="AE66" s="24"/>
      <c r="AF66" s="24">
        <f t="shared" si="14"/>
        <v>-172510.18574389361</v>
      </c>
      <c r="AG66" s="24">
        <f t="shared" si="15"/>
        <v>-62314.628867505613</v>
      </c>
      <c r="AI66" s="24">
        <f>IF(OR(B66="Q2",B66="Q3"),Business_peak/E66,Business_nonpeak/E66)</f>
        <v>13333.333333333334</v>
      </c>
      <c r="AJ66" s="24">
        <f>IF(OR(B66="Q2",B66="Q3"),Economic_peak/F66,Economic_nonpeak/F66)</f>
        <v>251.25628140703517</v>
      </c>
      <c r="AO66">
        <f>AF66/AI66</f>
        <v>-12.93826393079202</v>
      </c>
      <c r="AP66">
        <f>AG66/AJ66</f>
        <v>-248.01222289267233</v>
      </c>
    </row>
    <row r="67" spans="1:42" x14ac:dyDescent="0.25">
      <c r="A67" s="6">
        <v>61</v>
      </c>
      <c r="B67" s="1" t="s">
        <v>0</v>
      </c>
      <c r="C67" s="1"/>
      <c r="D67" s="1">
        <v>31</v>
      </c>
      <c r="E67" s="1">
        <v>24</v>
      </c>
      <c r="F67" s="1">
        <v>169</v>
      </c>
      <c r="G67" s="3">
        <v>-2</v>
      </c>
      <c r="N67" s="10">
        <f t="shared" si="0"/>
        <v>4800000</v>
      </c>
      <c r="O67" s="10">
        <f t="shared" si="1"/>
        <v>8450000</v>
      </c>
      <c r="P67" s="24">
        <f t="shared" si="11"/>
        <v>13250000</v>
      </c>
      <c r="R67" s="10">
        <f t="shared" si="2"/>
        <v>2000000</v>
      </c>
      <c r="S67" s="10">
        <f t="shared" si="12"/>
        <v>2500000</v>
      </c>
      <c r="T67" s="10">
        <f t="shared" si="3"/>
        <v>12630800</v>
      </c>
      <c r="U67" s="24">
        <f t="shared" si="4"/>
        <v>3312500</v>
      </c>
      <c r="V67" s="10">
        <f t="shared" si="5"/>
        <v>300000</v>
      </c>
      <c r="W67" s="24">
        <f t="shared" si="6"/>
        <v>150163.93079202034</v>
      </c>
      <c r="X67" s="24">
        <f t="shared" si="13"/>
        <v>20893463.930792019</v>
      </c>
      <c r="Z67" s="28">
        <f t="shared" si="7"/>
        <v>-16093463.930792019</v>
      </c>
      <c r="AA67" s="28">
        <f t="shared" si="8"/>
        <v>-12443463.930792019</v>
      </c>
      <c r="AB67" s="29"/>
      <c r="AC67" s="30">
        <f t="shared" si="9"/>
        <v>4178692.7861584038</v>
      </c>
      <c r="AD67" s="30">
        <f t="shared" si="10"/>
        <v>16714771.144633615</v>
      </c>
      <c r="AE67" s="24"/>
      <c r="AF67" s="24">
        <f t="shared" si="14"/>
        <v>25887.800576733174</v>
      </c>
      <c r="AG67" s="24">
        <f t="shared" si="15"/>
        <v>-48903.971270021393</v>
      </c>
      <c r="AI67" s="24">
        <f>IF(OR(B67="Q2",B67="Q3"),Business_peak/E67,Business_nonpeak/E67)</f>
        <v>8333.3333333333339</v>
      </c>
      <c r="AJ67" s="24">
        <f>IF(OR(B67="Q2",B67="Q3"),Economic_peak/F67,Economic_nonpeak/F67)</f>
        <v>295.85798816568047</v>
      </c>
      <c r="AO67">
        <f>AF67/AI67</f>
        <v>3.1065360692079809</v>
      </c>
      <c r="AP67">
        <f>AG67/AJ67</f>
        <v>-165.29542289267232</v>
      </c>
    </row>
    <row r="68" spans="1:42" x14ac:dyDescent="0.25">
      <c r="A68" s="6">
        <v>62</v>
      </c>
      <c r="B68" s="1" t="s">
        <v>0</v>
      </c>
      <c r="C68" s="1"/>
      <c r="D68" s="1">
        <v>31</v>
      </c>
      <c r="E68" s="1">
        <v>22</v>
      </c>
      <c r="F68" s="1">
        <v>216</v>
      </c>
      <c r="G68" s="3">
        <v>2</v>
      </c>
      <c r="N68" s="10">
        <f t="shared" si="0"/>
        <v>4400000</v>
      </c>
      <c r="O68" s="10">
        <f t="shared" si="1"/>
        <v>10800000</v>
      </c>
      <c r="P68" s="24">
        <f t="shared" si="11"/>
        <v>15200000</v>
      </c>
      <c r="R68" s="10">
        <f t="shared" si="2"/>
        <v>2000000</v>
      </c>
      <c r="S68" s="10">
        <f t="shared" si="12"/>
        <v>1500000</v>
      </c>
      <c r="T68" s="10">
        <f t="shared" si="3"/>
        <v>23457200</v>
      </c>
      <c r="U68" s="24">
        <f t="shared" si="4"/>
        <v>3800000</v>
      </c>
      <c r="V68" s="10">
        <f t="shared" si="5"/>
        <v>300000</v>
      </c>
      <c r="W68" s="24">
        <f t="shared" si="6"/>
        <v>150163.93079202034</v>
      </c>
      <c r="X68" s="24">
        <f t="shared" si="13"/>
        <v>31207363.930792019</v>
      </c>
      <c r="Z68" s="28">
        <f t="shared" si="7"/>
        <v>-26807363.930792019</v>
      </c>
      <c r="AA68" s="28">
        <f t="shared" si="8"/>
        <v>-20407363.930792019</v>
      </c>
      <c r="AB68" s="29"/>
      <c r="AC68" s="30">
        <f t="shared" si="9"/>
        <v>6241472.7861584043</v>
      </c>
      <c r="AD68" s="30">
        <f t="shared" si="10"/>
        <v>24965891.144633617</v>
      </c>
      <c r="AE68" s="24"/>
      <c r="AF68" s="24">
        <f t="shared" si="14"/>
        <v>-83703.308461745648</v>
      </c>
      <c r="AG68" s="24">
        <f t="shared" si="15"/>
        <v>-65582.829373303786</v>
      </c>
      <c r="AI68" s="24">
        <f>IF(OR(B68="Q2",B68="Q3"),Business_peak/E68,Business_nonpeak/E68)</f>
        <v>9090.9090909090901</v>
      </c>
      <c r="AJ68" s="24">
        <f>IF(OR(B68="Q2",B68="Q3"),Economic_peak/F68,Economic_nonpeak/F68)</f>
        <v>231.4814814814815</v>
      </c>
      <c r="AO68">
        <f>AF68/AI68</f>
        <v>-9.2073639307920221</v>
      </c>
      <c r="AP68">
        <f>AG68/AJ68</f>
        <v>-283.31782289267232</v>
      </c>
    </row>
    <row r="69" spans="1:42" x14ac:dyDescent="0.25">
      <c r="A69" s="6">
        <v>63</v>
      </c>
      <c r="B69" s="1" t="s">
        <v>0</v>
      </c>
      <c r="C69" s="1"/>
      <c r="D69" s="1">
        <v>32</v>
      </c>
      <c r="E69" s="1">
        <v>13</v>
      </c>
      <c r="F69" s="1">
        <v>227</v>
      </c>
      <c r="G69" s="3">
        <v>0</v>
      </c>
      <c r="N69" s="10">
        <f t="shared" si="0"/>
        <v>2600000</v>
      </c>
      <c r="O69" s="10">
        <f t="shared" si="1"/>
        <v>11350000</v>
      </c>
      <c r="P69" s="24">
        <f t="shared" si="11"/>
        <v>13950000</v>
      </c>
      <c r="R69" s="10">
        <f t="shared" si="2"/>
        <v>2000000</v>
      </c>
      <c r="S69" s="10">
        <f t="shared" si="12"/>
        <v>2500000</v>
      </c>
      <c r="T69" s="10">
        <f t="shared" si="3"/>
        <v>18044000</v>
      </c>
      <c r="U69" s="24">
        <f t="shared" si="4"/>
        <v>3487500</v>
      </c>
      <c r="V69" s="10">
        <f t="shared" si="5"/>
        <v>300000</v>
      </c>
      <c r="W69" s="24">
        <f t="shared" si="6"/>
        <v>150163.93079202034</v>
      </c>
      <c r="X69" s="24">
        <f t="shared" si="13"/>
        <v>26481663.930792019</v>
      </c>
      <c r="Z69" s="28">
        <f t="shared" si="7"/>
        <v>-23881663.930792019</v>
      </c>
      <c r="AA69" s="28">
        <f t="shared" si="8"/>
        <v>-15131663.930792019</v>
      </c>
      <c r="AB69" s="29"/>
      <c r="AC69" s="30">
        <f t="shared" si="9"/>
        <v>5296332.7861584043</v>
      </c>
      <c r="AD69" s="30">
        <f t="shared" si="10"/>
        <v>21185331.144633617</v>
      </c>
      <c r="AE69" s="24"/>
      <c r="AF69" s="24">
        <f t="shared" si="14"/>
        <v>-207410.21431987727</v>
      </c>
      <c r="AG69" s="24">
        <f t="shared" si="15"/>
        <v>-43327.449976359545</v>
      </c>
      <c r="AI69" s="24">
        <f>IF(OR(B69="Q2",B69="Q3"),Business_peak/E69,Business_nonpeak/E69)</f>
        <v>15384.615384615385</v>
      </c>
      <c r="AJ69" s="24">
        <f>IF(OR(B69="Q2",B69="Q3"),Economic_peak/F69,Economic_nonpeak/F69)</f>
        <v>220.26431718061673</v>
      </c>
      <c r="AO69">
        <f>AF69/AI69</f>
        <v>-13.481663930792022</v>
      </c>
      <c r="AP69">
        <f>AG69/AJ69</f>
        <v>-196.70662289267236</v>
      </c>
    </row>
    <row r="70" spans="1:42" x14ac:dyDescent="0.25">
      <c r="A70" s="6">
        <v>64</v>
      </c>
      <c r="B70" s="1" t="s">
        <v>0</v>
      </c>
      <c r="C70" s="1"/>
      <c r="D70" s="1">
        <v>32</v>
      </c>
      <c r="E70" s="1">
        <v>11</v>
      </c>
      <c r="F70" s="1">
        <v>143</v>
      </c>
      <c r="G70" s="3">
        <v>2</v>
      </c>
      <c r="N70" s="10">
        <f t="shared" si="0"/>
        <v>2200000</v>
      </c>
      <c r="O70" s="10">
        <f t="shared" si="1"/>
        <v>7150000</v>
      </c>
      <c r="P70" s="24">
        <f t="shared" si="11"/>
        <v>9350000</v>
      </c>
      <c r="R70" s="10">
        <f t="shared" si="2"/>
        <v>2000000</v>
      </c>
      <c r="S70" s="10">
        <f t="shared" si="12"/>
        <v>1500000</v>
      </c>
      <c r="T70" s="10">
        <f t="shared" si="3"/>
        <v>23457200</v>
      </c>
      <c r="U70" s="24">
        <f t="shared" si="4"/>
        <v>2337500</v>
      </c>
      <c r="V70" s="10">
        <f t="shared" si="5"/>
        <v>300000</v>
      </c>
      <c r="W70" s="24">
        <f t="shared" si="6"/>
        <v>150163.93079202034</v>
      </c>
      <c r="X70" s="24">
        <f t="shared" si="13"/>
        <v>29744863.930792019</v>
      </c>
      <c r="Z70" s="28">
        <f t="shared" si="7"/>
        <v>-27544863.930792019</v>
      </c>
      <c r="AA70" s="28">
        <f t="shared" si="8"/>
        <v>-22594863.930792019</v>
      </c>
      <c r="AB70" s="29"/>
      <c r="AC70" s="30">
        <f t="shared" si="9"/>
        <v>5948972.7861584043</v>
      </c>
      <c r="AD70" s="30">
        <f t="shared" si="10"/>
        <v>23795891.144633617</v>
      </c>
      <c r="AE70" s="24"/>
      <c r="AF70" s="24">
        <f t="shared" si="14"/>
        <v>-340815.70783258224</v>
      </c>
      <c r="AG70" s="24">
        <f t="shared" si="15"/>
        <v>-116404.83317925606</v>
      </c>
      <c r="AI70" s="24">
        <f>IF(OR(B70="Q2",B70="Q3"),Business_peak/E70,Business_nonpeak/E70)</f>
        <v>18181.81818181818</v>
      </c>
      <c r="AJ70" s="24">
        <f>IF(OR(B70="Q2",B70="Q3"),Economic_peak/F70,Economic_nonpeak/F70)</f>
        <v>349.65034965034965</v>
      </c>
      <c r="AO70">
        <f>AF70/AI70</f>
        <v>-18.744863930792025</v>
      </c>
      <c r="AP70">
        <f>AG70/AJ70</f>
        <v>-332.91782289267235</v>
      </c>
    </row>
    <row r="71" spans="1:42" x14ac:dyDescent="0.25">
      <c r="A71" s="6">
        <v>65</v>
      </c>
      <c r="B71" s="1" t="s">
        <v>0</v>
      </c>
      <c r="C71" s="1"/>
      <c r="D71" s="1">
        <v>33</v>
      </c>
      <c r="E71" s="1">
        <v>14</v>
      </c>
      <c r="F71" s="1">
        <v>227</v>
      </c>
      <c r="G71" s="3">
        <v>-2</v>
      </c>
      <c r="N71" s="10">
        <f t="shared" ref="N71:N134" si="16">IF(OR(B71="Q2",B71="Q3"),E71*Business_peak,E71*Business_nonpeak)</f>
        <v>2800000</v>
      </c>
      <c r="O71" s="10">
        <f t="shared" ref="O71:O134" si="17">IF(OR(B71="Q2",B71="Q3"),F71*Economic_peak,F71*Economic_nonpeak)</f>
        <v>11350000</v>
      </c>
      <c r="P71" s="24">
        <f t="shared" si="11"/>
        <v>14150000</v>
      </c>
      <c r="R71" s="10">
        <f t="shared" ref="R71:R134" si="18">Overheads</f>
        <v>2000000</v>
      </c>
      <c r="S71" s="10">
        <f t="shared" ref="S71:S134" si="19">IF(ISEVEN(A71),mumbai_flight,newyork_flight)</f>
        <v>2500000</v>
      </c>
      <c r="T71" s="10">
        <f t="shared" ref="T71:T134" si="20">IF(G71=VLOOKUP(G71,fuelcost_table,1,FALSE),fuel_perflight*(1+VLOOKUP(G71,fuelcost_table,2,FALSE)),0)</f>
        <v>12630800</v>
      </c>
      <c r="U71" s="24">
        <f t="shared" ref="U71:U134" si="21">tax_r*P71</f>
        <v>3537500</v>
      </c>
      <c r="V71" s="10">
        <f t="shared" ref="V71:V134" si="22">salary_cost/(flights*days)</f>
        <v>300000</v>
      </c>
      <c r="W71" s="24">
        <f t="shared" ref="W71:W134" si="23">lease_daily</f>
        <v>150163.93079202034</v>
      </c>
      <c r="X71" s="24">
        <f t="shared" si="13"/>
        <v>21118463.930792019</v>
      </c>
      <c r="Z71" s="28">
        <f t="shared" ref="Z71:Z134" si="24">N71-$X71</f>
        <v>-18318463.930792019</v>
      </c>
      <c r="AA71" s="28">
        <f t="shared" ref="AA71:AA134" si="25">O71-$X71</f>
        <v>-9768463.9307920188</v>
      </c>
      <c r="AB71" s="29"/>
      <c r="AC71" s="30">
        <f t="shared" ref="AC71:AC134" si="26">Business_costp*X71</f>
        <v>4223692.7861584043</v>
      </c>
      <c r="AD71" s="30">
        <f t="shared" ref="AD71:AD134" si="27">Economic_costp*X71</f>
        <v>16894771.144633617</v>
      </c>
      <c r="AE71" s="24"/>
      <c r="AF71" s="24">
        <f t="shared" si="14"/>
        <v>-101692.34186845746</v>
      </c>
      <c r="AG71" s="24">
        <f t="shared" si="15"/>
        <v>-24426.304601910208</v>
      </c>
      <c r="AI71" s="24">
        <f>IF(OR(B71="Q2",B71="Q3"),Business_peak/E71,Business_nonpeak/E71)</f>
        <v>14285.714285714286</v>
      </c>
      <c r="AJ71" s="24">
        <f>IF(OR(B71="Q2",B71="Q3"),Economic_peak/F71,Economic_nonpeak/F71)</f>
        <v>220.26431718061673</v>
      </c>
      <c r="AO71">
        <f>AF71/AI71</f>
        <v>-7.1184639307920214</v>
      </c>
      <c r="AP71">
        <f>AG71/AJ71</f>
        <v>-110.89542289267234</v>
      </c>
    </row>
    <row r="72" spans="1:42" x14ac:dyDescent="0.25">
      <c r="A72" s="6">
        <v>66</v>
      </c>
      <c r="B72" s="1" t="s">
        <v>0</v>
      </c>
      <c r="C72" s="1"/>
      <c r="D72" s="1">
        <v>33</v>
      </c>
      <c r="E72" s="1">
        <v>13</v>
      </c>
      <c r="F72" s="1">
        <v>216</v>
      </c>
      <c r="G72" s="3">
        <v>0</v>
      </c>
      <c r="N72" s="10">
        <f t="shared" si="16"/>
        <v>2600000</v>
      </c>
      <c r="O72" s="10">
        <f t="shared" si="17"/>
        <v>10800000</v>
      </c>
      <c r="P72" s="24">
        <f t="shared" ref="P72:P135" si="28">SUM(N72:O72)</f>
        <v>13400000</v>
      </c>
      <c r="R72" s="10">
        <f t="shared" si="18"/>
        <v>2000000</v>
      </c>
      <c r="S72" s="10">
        <f t="shared" si="19"/>
        <v>1500000</v>
      </c>
      <c r="T72" s="10">
        <f t="shared" si="20"/>
        <v>18044000</v>
      </c>
      <c r="U72" s="24">
        <f t="shared" si="21"/>
        <v>3350000</v>
      </c>
      <c r="V72" s="10">
        <f t="shared" si="22"/>
        <v>300000</v>
      </c>
      <c r="W72" s="24">
        <f t="shared" si="23"/>
        <v>150163.93079202034</v>
      </c>
      <c r="X72" s="24">
        <f t="shared" ref="X72:X135" si="29">SUM(R72:W72)</f>
        <v>25344163.930792019</v>
      </c>
      <c r="Z72" s="28">
        <f t="shared" si="24"/>
        <v>-22744163.930792019</v>
      </c>
      <c r="AA72" s="28">
        <f t="shared" si="25"/>
        <v>-14544163.930792019</v>
      </c>
      <c r="AB72" s="29"/>
      <c r="AC72" s="30">
        <f t="shared" si="26"/>
        <v>5068832.7861584043</v>
      </c>
      <c r="AD72" s="30">
        <f t="shared" si="27"/>
        <v>20275331.144633617</v>
      </c>
      <c r="AE72" s="24"/>
      <c r="AF72" s="24">
        <f t="shared" ref="AF72:AF135" si="30">(N72-AC72)/E72</f>
        <v>-189910.21431987727</v>
      </c>
      <c r="AG72" s="24">
        <f t="shared" ref="AG72:AG135" si="31">(O72-AD72)/F72</f>
        <v>-43867.273817748232</v>
      </c>
      <c r="AI72" s="24">
        <f>IF(OR(B72="Q2",B72="Q3"),Business_peak/E72,Business_nonpeak/E72)</f>
        <v>15384.615384615385</v>
      </c>
      <c r="AJ72" s="24">
        <f>IF(OR(B72="Q2",B72="Q3"),Economic_peak/F72,Economic_nonpeak/F72)</f>
        <v>231.4814814814815</v>
      </c>
      <c r="AO72">
        <f>AF72/AI72</f>
        <v>-12.344163930792023</v>
      </c>
      <c r="AP72">
        <f>AG72/AJ72</f>
        <v>-189.50662289267234</v>
      </c>
    </row>
    <row r="73" spans="1:42" x14ac:dyDescent="0.25">
      <c r="A73" s="6">
        <v>67</v>
      </c>
      <c r="B73" s="1" t="s">
        <v>0</v>
      </c>
      <c r="C73" s="1"/>
      <c r="D73" s="1">
        <v>34</v>
      </c>
      <c r="E73" s="1">
        <v>21</v>
      </c>
      <c r="F73" s="1">
        <v>209</v>
      </c>
      <c r="G73" s="3">
        <v>0</v>
      </c>
      <c r="N73" s="10">
        <f t="shared" si="16"/>
        <v>4200000</v>
      </c>
      <c r="O73" s="10">
        <f t="shared" si="17"/>
        <v>10450000</v>
      </c>
      <c r="P73" s="24">
        <f t="shared" si="28"/>
        <v>14650000</v>
      </c>
      <c r="R73" s="10">
        <f t="shared" si="18"/>
        <v>2000000</v>
      </c>
      <c r="S73" s="10">
        <f t="shared" si="19"/>
        <v>2500000</v>
      </c>
      <c r="T73" s="10">
        <f t="shared" si="20"/>
        <v>18044000</v>
      </c>
      <c r="U73" s="24">
        <f t="shared" si="21"/>
        <v>3662500</v>
      </c>
      <c r="V73" s="10">
        <f t="shared" si="22"/>
        <v>300000</v>
      </c>
      <c r="W73" s="24">
        <f t="shared" si="23"/>
        <v>150163.93079202034</v>
      </c>
      <c r="X73" s="24">
        <f t="shared" si="29"/>
        <v>26656663.930792019</v>
      </c>
      <c r="Z73" s="28">
        <f t="shared" si="24"/>
        <v>-22456663.930792019</v>
      </c>
      <c r="AA73" s="28">
        <f t="shared" si="25"/>
        <v>-16206663.930792019</v>
      </c>
      <c r="AB73" s="29"/>
      <c r="AC73" s="30">
        <f t="shared" si="26"/>
        <v>5331332.7861584043</v>
      </c>
      <c r="AD73" s="30">
        <f t="shared" si="27"/>
        <v>21325331.144633617</v>
      </c>
      <c r="AE73" s="24"/>
      <c r="AF73" s="24">
        <f t="shared" si="30"/>
        <v>-53872.989817066875</v>
      </c>
      <c r="AG73" s="24">
        <f t="shared" si="31"/>
        <v>-52035.077247050802</v>
      </c>
      <c r="AI73" s="24">
        <f>IF(OR(B73="Q2",B73="Q3"),Business_peak/E73,Business_nonpeak/E73)</f>
        <v>9523.8095238095229</v>
      </c>
      <c r="AJ73" s="24">
        <f>IF(OR(B73="Q2",B73="Q3"),Economic_peak/F73,Economic_nonpeak/F73)</f>
        <v>239.23444976076556</v>
      </c>
      <c r="AO73">
        <f>AF73/AI73</f>
        <v>-5.6566639307920221</v>
      </c>
      <c r="AP73">
        <f>AG73/AJ73</f>
        <v>-217.50662289267234</v>
      </c>
    </row>
    <row r="74" spans="1:42" x14ac:dyDescent="0.25">
      <c r="A74" s="6">
        <v>68</v>
      </c>
      <c r="B74" s="1" t="s">
        <v>0</v>
      </c>
      <c r="C74" s="1"/>
      <c r="D74" s="1">
        <v>34</v>
      </c>
      <c r="E74" s="1">
        <v>21</v>
      </c>
      <c r="F74" s="1">
        <v>158</v>
      </c>
      <c r="G74" s="3">
        <v>0</v>
      </c>
      <c r="N74" s="10">
        <f t="shared" si="16"/>
        <v>4200000</v>
      </c>
      <c r="O74" s="10">
        <f t="shared" si="17"/>
        <v>7900000</v>
      </c>
      <c r="P74" s="24">
        <f t="shared" si="28"/>
        <v>12100000</v>
      </c>
      <c r="R74" s="10">
        <f t="shared" si="18"/>
        <v>2000000</v>
      </c>
      <c r="S74" s="10">
        <f t="shared" si="19"/>
        <v>1500000</v>
      </c>
      <c r="T74" s="10">
        <f t="shared" si="20"/>
        <v>18044000</v>
      </c>
      <c r="U74" s="24">
        <f t="shared" si="21"/>
        <v>3025000</v>
      </c>
      <c r="V74" s="10">
        <f t="shared" si="22"/>
        <v>300000</v>
      </c>
      <c r="W74" s="24">
        <f t="shared" si="23"/>
        <v>150163.93079202034</v>
      </c>
      <c r="X74" s="24">
        <f t="shared" si="29"/>
        <v>25019163.930792019</v>
      </c>
      <c r="Z74" s="28">
        <f t="shared" si="24"/>
        <v>-20819163.930792019</v>
      </c>
      <c r="AA74" s="28">
        <f t="shared" si="25"/>
        <v>-17119163.930792019</v>
      </c>
      <c r="AB74" s="29"/>
      <c r="AC74" s="30">
        <f t="shared" si="26"/>
        <v>5003832.7861584043</v>
      </c>
      <c r="AD74" s="30">
        <f t="shared" si="27"/>
        <v>20015331.144633617</v>
      </c>
      <c r="AE74" s="24"/>
      <c r="AF74" s="24">
        <f t="shared" si="30"/>
        <v>-38277.751721828776</v>
      </c>
      <c r="AG74" s="24">
        <f t="shared" si="31"/>
        <v>-76679.311041984925</v>
      </c>
      <c r="AI74" s="24">
        <f>IF(OR(B74="Q2",B74="Q3"),Business_peak/E74,Business_nonpeak/E74)</f>
        <v>9523.8095238095229</v>
      </c>
      <c r="AJ74" s="24">
        <f>IF(OR(B74="Q2",B74="Q3"),Economic_peak/F74,Economic_nonpeak/F74)</f>
        <v>316.45569620253167</v>
      </c>
      <c r="AO74">
        <f>AF74/AI74</f>
        <v>-4.0191639307920219</v>
      </c>
      <c r="AP74">
        <f>AG74/AJ74</f>
        <v>-242.30662289267235</v>
      </c>
    </row>
    <row r="75" spans="1:42" x14ac:dyDescent="0.25">
      <c r="A75" s="6">
        <v>69</v>
      </c>
      <c r="B75" s="1" t="s">
        <v>0</v>
      </c>
      <c r="C75" s="1"/>
      <c r="D75" s="1">
        <v>35</v>
      </c>
      <c r="E75" s="1">
        <v>12</v>
      </c>
      <c r="F75" s="1">
        <v>181</v>
      </c>
      <c r="G75" s="3">
        <v>0</v>
      </c>
      <c r="N75" s="10">
        <f t="shared" si="16"/>
        <v>2400000</v>
      </c>
      <c r="O75" s="10">
        <f t="shared" si="17"/>
        <v>9050000</v>
      </c>
      <c r="P75" s="24">
        <f t="shared" si="28"/>
        <v>11450000</v>
      </c>
      <c r="R75" s="10">
        <f t="shared" si="18"/>
        <v>2000000</v>
      </c>
      <c r="S75" s="10">
        <f t="shared" si="19"/>
        <v>2500000</v>
      </c>
      <c r="T75" s="10">
        <f t="shared" si="20"/>
        <v>18044000</v>
      </c>
      <c r="U75" s="24">
        <f t="shared" si="21"/>
        <v>2862500</v>
      </c>
      <c r="V75" s="10">
        <f t="shared" si="22"/>
        <v>300000</v>
      </c>
      <c r="W75" s="24">
        <f t="shared" si="23"/>
        <v>150163.93079202034</v>
      </c>
      <c r="X75" s="24">
        <f t="shared" si="29"/>
        <v>25856663.930792019</v>
      </c>
      <c r="Z75" s="28">
        <f t="shared" si="24"/>
        <v>-23456663.930792019</v>
      </c>
      <c r="AA75" s="28">
        <f t="shared" si="25"/>
        <v>-16806663.930792019</v>
      </c>
      <c r="AB75" s="29"/>
      <c r="AC75" s="30">
        <f t="shared" si="26"/>
        <v>5171332.7861584043</v>
      </c>
      <c r="AD75" s="30">
        <f t="shared" si="27"/>
        <v>20685331.144633617</v>
      </c>
      <c r="AE75" s="24"/>
      <c r="AF75" s="24">
        <f t="shared" si="30"/>
        <v>-230944.3988465337</v>
      </c>
      <c r="AG75" s="24">
        <f t="shared" si="31"/>
        <v>-64283.597484163634</v>
      </c>
      <c r="AI75" s="24">
        <f>IF(OR(B75="Q2",B75="Q3"),Business_peak/E75,Business_nonpeak/E75)</f>
        <v>16666.666666666668</v>
      </c>
      <c r="AJ75" s="24">
        <f>IF(OR(B75="Q2",B75="Q3"),Economic_peak/F75,Economic_nonpeak/F75)</f>
        <v>276.24309392265195</v>
      </c>
      <c r="AO75">
        <f>AF75/AI75</f>
        <v>-13.856663930792021</v>
      </c>
      <c r="AP75">
        <f>AG75/AJ75</f>
        <v>-232.70662289267233</v>
      </c>
    </row>
    <row r="76" spans="1:42" x14ac:dyDescent="0.25">
      <c r="A76" s="6">
        <v>70</v>
      </c>
      <c r="B76" s="1" t="s">
        <v>0</v>
      </c>
      <c r="C76" s="1"/>
      <c r="D76" s="1">
        <v>35</v>
      </c>
      <c r="E76" s="1">
        <v>16</v>
      </c>
      <c r="F76" s="1">
        <v>216</v>
      </c>
      <c r="G76" s="3">
        <v>0</v>
      </c>
      <c r="N76" s="10">
        <f t="shared" si="16"/>
        <v>3200000</v>
      </c>
      <c r="O76" s="10">
        <f t="shared" si="17"/>
        <v>10800000</v>
      </c>
      <c r="P76" s="24">
        <f t="shared" si="28"/>
        <v>14000000</v>
      </c>
      <c r="R76" s="10">
        <f t="shared" si="18"/>
        <v>2000000</v>
      </c>
      <c r="S76" s="10">
        <f t="shared" si="19"/>
        <v>1500000</v>
      </c>
      <c r="T76" s="10">
        <f t="shared" si="20"/>
        <v>18044000</v>
      </c>
      <c r="U76" s="24">
        <f t="shared" si="21"/>
        <v>3500000</v>
      </c>
      <c r="V76" s="10">
        <f t="shared" si="22"/>
        <v>300000</v>
      </c>
      <c r="W76" s="24">
        <f t="shared" si="23"/>
        <v>150163.93079202034</v>
      </c>
      <c r="X76" s="24">
        <f t="shared" si="29"/>
        <v>25494163.930792019</v>
      </c>
      <c r="Z76" s="28">
        <f t="shared" si="24"/>
        <v>-22294163.930792019</v>
      </c>
      <c r="AA76" s="28">
        <f t="shared" si="25"/>
        <v>-14694163.930792019</v>
      </c>
      <c r="AB76" s="29"/>
      <c r="AC76" s="30">
        <f t="shared" si="26"/>
        <v>5098832.7861584043</v>
      </c>
      <c r="AD76" s="30">
        <f t="shared" si="27"/>
        <v>20395331.144633617</v>
      </c>
      <c r="AE76" s="24"/>
      <c r="AF76" s="24">
        <f t="shared" si="30"/>
        <v>-118677.04913490027</v>
      </c>
      <c r="AG76" s="24">
        <f t="shared" si="31"/>
        <v>-44422.829373303786</v>
      </c>
      <c r="AI76" s="24">
        <f>IF(OR(B76="Q2",B76="Q3"),Business_peak/E76,Business_nonpeak/E76)</f>
        <v>12500</v>
      </c>
      <c r="AJ76" s="24">
        <f>IF(OR(B76="Q2",B76="Q3"),Economic_peak/F76,Economic_nonpeak/F76)</f>
        <v>231.4814814814815</v>
      </c>
      <c r="AO76">
        <f>AF76/AI76</f>
        <v>-9.4941639307920216</v>
      </c>
      <c r="AP76">
        <f>AG76/AJ76</f>
        <v>-191.90662289267235</v>
      </c>
    </row>
    <row r="77" spans="1:42" x14ac:dyDescent="0.25">
      <c r="A77" s="6">
        <v>71</v>
      </c>
      <c r="B77" s="1" t="s">
        <v>0</v>
      </c>
      <c r="C77" s="1"/>
      <c r="D77" s="1">
        <v>36</v>
      </c>
      <c r="E77" s="1">
        <v>22</v>
      </c>
      <c r="F77" s="1">
        <v>145</v>
      </c>
      <c r="G77" s="3">
        <v>0</v>
      </c>
      <c r="N77" s="10">
        <f t="shared" si="16"/>
        <v>4400000</v>
      </c>
      <c r="O77" s="10">
        <f t="shared" si="17"/>
        <v>7250000</v>
      </c>
      <c r="P77" s="24">
        <f t="shared" si="28"/>
        <v>11650000</v>
      </c>
      <c r="R77" s="10">
        <f t="shared" si="18"/>
        <v>2000000</v>
      </c>
      <c r="S77" s="10">
        <f t="shared" si="19"/>
        <v>2500000</v>
      </c>
      <c r="T77" s="10">
        <f t="shared" si="20"/>
        <v>18044000</v>
      </c>
      <c r="U77" s="24">
        <f t="shared" si="21"/>
        <v>2912500</v>
      </c>
      <c r="V77" s="10">
        <f t="shared" si="22"/>
        <v>300000</v>
      </c>
      <c r="W77" s="24">
        <f t="shared" si="23"/>
        <v>150163.93079202034</v>
      </c>
      <c r="X77" s="24">
        <f t="shared" si="29"/>
        <v>25906663.930792019</v>
      </c>
      <c r="Z77" s="28">
        <f t="shared" si="24"/>
        <v>-21506663.930792019</v>
      </c>
      <c r="AA77" s="28">
        <f t="shared" si="25"/>
        <v>-18656663.930792019</v>
      </c>
      <c r="AB77" s="29"/>
      <c r="AC77" s="30">
        <f t="shared" si="26"/>
        <v>5181332.7861584043</v>
      </c>
      <c r="AD77" s="30">
        <f t="shared" si="27"/>
        <v>20725331.144633617</v>
      </c>
      <c r="AE77" s="24"/>
      <c r="AF77" s="24">
        <f t="shared" si="30"/>
        <v>-35515.126643563832</v>
      </c>
      <c r="AG77" s="24">
        <f t="shared" si="31"/>
        <v>-92933.318238852531</v>
      </c>
      <c r="AI77" s="24">
        <f>IF(OR(B77="Q2",B77="Q3"),Business_peak/E77,Business_nonpeak/E77)</f>
        <v>9090.9090909090901</v>
      </c>
      <c r="AJ77" s="24">
        <f>IF(OR(B77="Q2",B77="Q3"),Economic_peak/F77,Economic_nonpeak/F77)</f>
        <v>344.82758620689657</v>
      </c>
      <c r="AO77">
        <f>AF77/AI77</f>
        <v>-3.9066639307920217</v>
      </c>
      <c r="AP77">
        <f>AG77/AJ77</f>
        <v>-269.50662289267234</v>
      </c>
    </row>
    <row r="78" spans="1:42" x14ac:dyDescent="0.25">
      <c r="A78" s="6">
        <v>72</v>
      </c>
      <c r="B78" s="1" t="s">
        <v>0</v>
      </c>
      <c r="C78" s="1"/>
      <c r="D78" s="1">
        <v>36</v>
      </c>
      <c r="E78" s="1">
        <v>21</v>
      </c>
      <c r="F78" s="1">
        <v>217</v>
      </c>
      <c r="G78" s="3">
        <v>1</v>
      </c>
      <c r="N78" s="10">
        <f t="shared" si="16"/>
        <v>4200000</v>
      </c>
      <c r="O78" s="10">
        <f t="shared" si="17"/>
        <v>10850000</v>
      </c>
      <c r="P78" s="24">
        <f t="shared" si="28"/>
        <v>15050000</v>
      </c>
      <c r="R78" s="10">
        <f t="shared" si="18"/>
        <v>2000000</v>
      </c>
      <c r="S78" s="10">
        <f t="shared" si="19"/>
        <v>1500000</v>
      </c>
      <c r="T78" s="10">
        <f t="shared" si="20"/>
        <v>20750600</v>
      </c>
      <c r="U78" s="24">
        <f t="shared" si="21"/>
        <v>3762500</v>
      </c>
      <c r="V78" s="10">
        <f t="shared" si="22"/>
        <v>300000</v>
      </c>
      <c r="W78" s="24">
        <f t="shared" si="23"/>
        <v>150163.93079202034</v>
      </c>
      <c r="X78" s="24">
        <f t="shared" si="29"/>
        <v>28463263.930792019</v>
      </c>
      <c r="Z78" s="28">
        <f t="shared" si="24"/>
        <v>-24263263.930792019</v>
      </c>
      <c r="AA78" s="28">
        <f t="shared" si="25"/>
        <v>-17613263.930792019</v>
      </c>
      <c r="AB78" s="29"/>
      <c r="AC78" s="30">
        <f t="shared" si="26"/>
        <v>5692652.7861584043</v>
      </c>
      <c r="AD78" s="30">
        <f t="shared" si="27"/>
        <v>22770611.144633617</v>
      </c>
      <c r="AE78" s="24"/>
      <c r="AF78" s="24">
        <f t="shared" si="30"/>
        <v>-71078.704102781165</v>
      </c>
      <c r="AG78" s="24">
        <f t="shared" si="31"/>
        <v>-54933.691910753994</v>
      </c>
      <c r="AI78" s="24">
        <f>IF(OR(B78="Q2",B78="Q3"),Business_peak/E78,Business_nonpeak/E78)</f>
        <v>9523.8095238095229</v>
      </c>
      <c r="AJ78" s="24">
        <f>IF(OR(B78="Q2",B78="Q3"),Economic_peak/F78,Economic_nonpeak/F78)</f>
        <v>230.41474654377879</v>
      </c>
      <c r="AO78">
        <f>AF78/AI78</f>
        <v>-7.4632639307920225</v>
      </c>
      <c r="AP78">
        <f>AG78/AJ78</f>
        <v>-238.41222289267236</v>
      </c>
    </row>
    <row r="79" spans="1:42" x14ac:dyDescent="0.25">
      <c r="A79" s="6">
        <v>73</v>
      </c>
      <c r="B79" s="1" t="s">
        <v>0</v>
      </c>
      <c r="C79" s="1"/>
      <c r="D79" s="1">
        <v>37</v>
      </c>
      <c r="E79" s="1">
        <v>19</v>
      </c>
      <c r="F79" s="1">
        <v>177</v>
      </c>
      <c r="G79" s="3">
        <v>-2</v>
      </c>
      <c r="N79" s="10">
        <f t="shared" si="16"/>
        <v>3800000</v>
      </c>
      <c r="O79" s="10">
        <f t="shared" si="17"/>
        <v>8850000</v>
      </c>
      <c r="P79" s="24">
        <f t="shared" si="28"/>
        <v>12650000</v>
      </c>
      <c r="R79" s="10">
        <f t="shared" si="18"/>
        <v>2000000</v>
      </c>
      <c r="S79" s="10">
        <f t="shared" si="19"/>
        <v>2500000</v>
      </c>
      <c r="T79" s="10">
        <f t="shared" si="20"/>
        <v>12630800</v>
      </c>
      <c r="U79" s="24">
        <f t="shared" si="21"/>
        <v>3162500</v>
      </c>
      <c r="V79" s="10">
        <f t="shared" si="22"/>
        <v>300000</v>
      </c>
      <c r="W79" s="24">
        <f t="shared" si="23"/>
        <v>150163.93079202034</v>
      </c>
      <c r="X79" s="24">
        <f t="shared" si="29"/>
        <v>20743463.930792019</v>
      </c>
      <c r="Z79" s="28">
        <f t="shared" si="24"/>
        <v>-16943463.930792019</v>
      </c>
      <c r="AA79" s="28">
        <f t="shared" si="25"/>
        <v>-11893463.930792019</v>
      </c>
      <c r="AB79" s="29"/>
      <c r="AC79" s="30">
        <f t="shared" si="26"/>
        <v>4148692.7861584038</v>
      </c>
      <c r="AD79" s="30">
        <f t="shared" si="27"/>
        <v>16594771.144633615</v>
      </c>
      <c r="AE79" s="24"/>
      <c r="AF79" s="24">
        <f t="shared" si="30"/>
        <v>-18352.251903073888</v>
      </c>
      <c r="AG79" s="24">
        <f t="shared" si="31"/>
        <v>-43755.769178720991</v>
      </c>
      <c r="AI79" s="24">
        <f>IF(OR(B79="Q2",B79="Q3"),Business_peak/E79,Business_nonpeak/E79)</f>
        <v>10526.315789473685</v>
      </c>
      <c r="AJ79" s="24">
        <f>IF(OR(B79="Q2",B79="Q3"),Economic_peak/F79,Economic_nonpeak/F79)</f>
        <v>282.4858757062147</v>
      </c>
      <c r="AO79">
        <f>AF79/AI79</f>
        <v>-1.7434639307920192</v>
      </c>
      <c r="AP79">
        <f>AG79/AJ79</f>
        <v>-154.89542289267231</v>
      </c>
    </row>
    <row r="80" spans="1:42" x14ac:dyDescent="0.25">
      <c r="A80" s="6">
        <v>74</v>
      </c>
      <c r="B80" s="1" t="s">
        <v>0</v>
      </c>
      <c r="C80" s="1"/>
      <c r="D80" s="1">
        <v>37</v>
      </c>
      <c r="E80" s="1">
        <v>19</v>
      </c>
      <c r="F80" s="1">
        <v>180</v>
      </c>
      <c r="G80" s="3">
        <v>0</v>
      </c>
      <c r="N80" s="10">
        <f t="shared" si="16"/>
        <v>3800000</v>
      </c>
      <c r="O80" s="10">
        <f t="shared" si="17"/>
        <v>9000000</v>
      </c>
      <c r="P80" s="24">
        <f t="shared" si="28"/>
        <v>12800000</v>
      </c>
      <c r="R80" s="10">
        <f t="shared" si="18"/>
        <v>2000000</v>
      </c>
      <c r="S80" s="10">
        <f t="shared" si="19"/>
        <v>1500000</v>
      </c>
      <c r="T80" s="10">
        <f t="shared" si="20"/>
        <v>18044000</v>
      </c>
      <c r="U80" s="24">
        <f t="shared" si="21"/>
        <v>3200000</v>
      </c>
      <c r="V80" s="10">
        <f t="shared" si="22"/>
        <v>300000</v>
      </c>
      <c r="W80" s="24">
        <f t="shared" si="23"/>
        <v>150163.93079202034</v>
      </c>
      <c r="X80" s="24">
        <f t="shared" si="29"/>
        <v>25194163.930792019</v>
      </c>
      <c r="Z80" s="28">
        <f t="shared" si="24"/>
        <v>-21394163.930792019</v>
      </c>
      <c r="AA80" s="28">
        <f t="shared" si="25"/>
        <v>-16194163.930792019</v>
      </c>
      <c r="AB80" s="29"/>
      <c r="AC80" s="30">
        <f t="shared" si="26"/>
        <v>5038832.7861584043</v>
      </c>
      <c r="AD80" s="30">
        <f t="shared" si="27"/>
        <v>20155331.144633617</v>
      </c>
      <c r="AE80" s="24"/>
      <c r="AF80" s="24">
        <f t="shared" si="30"/>
        <v>-65201.72558728444</v>
      </c>
      <c r="AG80" s="24">
        <f t="shared" si="31"/>
        <v>-61974.061914631209</v>
      </c>
      <c r="AI80" s="24">
        <f>IF(OR(B80="Q2",B80="Q3"),Business_peak/E80,Business_nonpeak/E80)</f>
        <v>10526.315789473685</v>
      </c>
      <c r="AJ80" s="24">
        <f>IF(OR(B80="Q2",B80="Q3"),Economic_peak/F80,Economic_nonpeak/F80)</f>
        <v>277.77777777777777</v>
      </c>
      <c r="AO80">
        <f>AF80/AI80</f>
        <v>-6.1941639307920209</v>
      </c>
      <c r="AP80">
        <f>AG80/AJ80</f>
        <v>-223.10662289267236</v>
      </c>
    </row>
    <row r="81" spans="1:42" x14ac:dyDescent="0.25">
      <c r="A81" s="6">
        <v>75</v>
      </c>
      <c r="B81" s="1" t="s">
        <v>0</v>
      </c>
      <c r="C81" s="1"/>
      <c r="D81" s="1">
        <v>38</v>
      </c>
      <c r="E81" s="1">
        <v>21</v>
      </c>
      <c r="F81" s="1">
        <v>148</v>
      </c>
      <c r="G81" s="3">
        <v>-2</v>
      </c>
      <c r="N81" s="10">
        <f t="shared" si="16"/>
        <v>4200000</v>
      </c>
      <c r="O81" s="10">
        <f t="shared" si="17"/>
        <v>7400000</v>
      </c>
      <c r="P81" s="24">
        <f t="shared" si="28"/>
        <v>11600000</v>
      </c>
      <c r="R81" s="10">
        <f t="shared" si="18"/>
        <v>2000000</v>
      </c>
      <c r="S81" s="10">
        <f t="shared" si="19"/>
        <v>2500000</v>
      </c>
      <c r="T81" s="10">
        <f t="shared" si="20"/>
        <v>12630800</v>
      </c>
      <c r="U81" s="24">
        <f t="shared" si="21"/>
        <v>2900000</v>
      </c>
      <c r="V81" s="10">
        <f t="shared" si="22"/>
        <v>300000</v>
      </c>
      <c r="W81" s="24">
        <f t="shared" si="23"/>
        <v>150163.93079202034</v>
      </c>
      <c r="X81" s="24">
        <f t="shared" si="29"/>
        <v>20480963.930792019</v>
      </c>
      <c r="Z81" s="28">
        <f t="shared" si="24"/>
        <v>-16280963.930792019</v>
      </c>
      <c r="AA81" s="28">
        <f t="shared" si="25"/>
        <v>-13080963.930792019</v>
      </c>
      <c r="AB81" s="29"/>
      <c r="AC81" s="30">
        <f t="shared" si="26"/>
        <v>4096192.7861584038</v>
      </c>
      <c r="AD81" s="30">
        <f t="shared" si="27"/>
        <v>16384771.144633615</v>
      </c>
      <c r="AE81" s="24"/>
      <c r="AF81" s="24">
        <f t="shared" si="30"/>
        <v>4943.2006591236259</v>
      </c>
      <c r="AG81" s="24">
        <f t="shared" si="31"/>
        <v>-60707.91313941632</v>
      </c>
      <c r="AI81" s="24">
        <f>IF(OR(B81="Q2",B81="Q3"),Business_peak/E81,Business_nonpeak/E81)</f>
        <v>9523.8095238095229</v>
      </c>
      <c r="AJ81" s="24">
        <f>IF(OR(B81="Q2",B81="Q3"),Economic_peak/F81,Economic_nonpeak/F81)</f>
        <v>337.83783783783781</v>
      </c>
      <c r="AO81">
        <f>AF81/AI81</f>
        <v>0.51903606920798073</v>
      </c>
      <c r="AP81">
        <f>AG81/AJ81</f>
        <v>-179.69542289267233</v>
      </c>
    </row>
    <row r="82" spans="1:42" x14ac:dyDescent="0.25">
      <c r="A82" s="6">
        <v>76</v>
      </c>
      <c r="B82" s="1" t="s">
        <v>0</v>
      </c>
      <c r="C82" s="1"/>
      <c r="D82" s="1">
        <v>38</v>
      </c>
      <c r="E82" s="1">
        <v>13</v>
      </c>
      <c r="F82" s="1">
        <v>184</v>
      </c>
      <c r="G82" s="3">
        <v>2</v>
      </c>
      <c r="N82" s="10">
        <f t="shared" si="16"/>
        <v>2600000</v>
      </c>
      <c r="O82" s="10">
        <f t="shared" si="17"/>
        <v>9200000</v>
      </c>
      <c r="P82" s="24">
        <f t="shared" si="28"/>
        <v>11800000</v>
      </c>
      <c r="R82" s="10">
        <f t="shared" si="18"/>
        <v>2000000</v>
      </c>
      <c r="S82" s="10">
        <f t="shared" si="19"/>
        <v>1500000</v>
      </c>
      <c r="T82" s="10">
        <f t="shared" si="20"/>
        <v>23457200</v>
      </c>
      <c r="U82" s="24">
        <f t="shared" si="21"/>
        <v>2950000</v>
      </c>
      <c r="V82" s="10">
        <f t="shared" si="22"/>
        <v>300000</v>
      </c>
      <c r="W82" s="24">
        <f t="shared" si="23"/>
        <v>150163.93079202034</v>
      </c>
      <c r="X82" s="24">
        <f t="shared" si="29"/>
        <v>30357363.930792019</v>
      </c>
      <c r="Z82" s="28">
        <f t="shared" si="24"/>
        <v>-27757363.930792019</v>
      </c>
      <c r="AA82" s="28">
        <f t="shared" si="25"/>
        <v>-21157363.930792019</v>
      </c>
      <c r="AB82" s="29"/>
      <c r="AC82" s="30">
        <f t="shared" si="26"/>
        <v>6071472.7861584043</v>
      </c>
      <c r="AD82" s="30">
        <f t="shared" si="27"/>
        <v>24285891.144633617</v>
      </c>
      <c r="AE82" s="24"/>
      <c r="AF82" s="24">
        <f t="shared" si="30"/>
        <v>-267036.36816603108</v>
      </c>
      <c r="AG82" s="24">
        <f t="shared" si="31"/>
        <v>-81988.538829530531</v>
      </c>
      <c r="AI82" s="24">
        <f>IF(OR(B82="Q2",B82="Q3"),Business_peak/E82,Business_nonpeak/E82)</f>
        <v>15384.615384615385</v>
      </c>
      <c r="AJ82" s="24">
        <f>IF(OR(B82="Q2",B82="Q3"),Economic_peak/F82,Economic_nonpeak/F82)</f>
        <v>271.73913043478262</v>
      </c>
      <c r="AO82">
        <f>AF82/AI82</f>
        <v>-17.357363930792019</v>
      </c>
      <c r="AP82">
        <f>AG82/AJ82</f>
        <v>-301.71782289267236</v>
      </c>
    </row>
    <row r="83" spans="1:42" x14ac:dyDescent="0.25">
      <c r="A83" s="6">
        <v>77</v>
      </c>
      <c r="B83" s="1" t="s">
        <v>0</v>
      </c>
      <c r="C83" s="1"/>
      <c r="D83" s="1">
        <v>39</v>
      </c>
      <c r="E83" s="1">
        <v>25</v>
      </c>
      <c r="F83" s="1">
        <v>201</v>
      </c>
      <c r="G83" s="3">
        <v>-1</v>
      </c>
      <c r="N83" s="10">
        <f t="shared" si="16"/>
        <v>5000000</v>
      </c>
      <c r="O83" s="10">
        <f t="shared" si="17"/>
        <v>10050000</v>
      </c>
      <c r="P83" s="24">
        <f t="shared" si="28"/>
        <v>15050000</v>
      </c>
      <c r="R83" s="10">
        <f t="shared" si="18"/>
        <v>2000000</v>
      </c>
      <c r="S83" s="10">
        <f t="shared" si="19"/>
        <v>2500000</v>
      </c>
      <c r="T83" s="10">
        <f t="shared" si="20"/>
        <v>15337400</v>
      </c>
      <c r="U83" s="24">
        <f t="shared" si="21"/>
        <v>3762500</v>
      </c>
      <c r="V83" s="10">
        <f t="shared" si="22"/>
        <v>300000</v>
      </c>
      <c r="W83" s="24">
        <f t="shared" si="23"/>
        <v>150163.93079202034</v>
      </c>
      <c r="X83" s="24">
        <f t="shared" si="29"/>
        <v>24050063.930792019</v>
      </c>
      <c r="Z83" s="28">
        <f t="shared" si="24"/>
        <v>-19050063.930792019</v>
      </c>
      <c r="AA83" s="28">
        <f t="shared" si="25"/>
        <v>-14000063.930792019</v>
      </c>
      <c r="AB83" s="29"/>
      <c r="AC83" s="30">
        <f t="shared" si="26"/>
        <v>4810012.7861584043</v>
      </c>
      <c r="AD83" s="30">
        <f t="shared" si="27"/>
        <v>19240051.144633617</v>
      </c>
      <c r="AE83" s="24"/>
      <c r="AF83" s="24">
        <f t="shared" si="30"/>
        <v>7599.4885536638276</v>
      </c>
      <c r="AG83" s="24">
        <f t="shared" si="31"/>
        <v>-45721.647485739391</v>
      </c>
      <c r="AI83" s="24">
        <f>IF(OR(B83="Q2",B83="Q3"),Business_peak/E83,Business_nonpeak/E83)</f>
        <v>8000</v>
      </c>
      <c r="AJ83" s="24">
        <f>IF(OR(B83="Q2",B83="Q3"),Economic_peak/F83,Economic_nonpeak/F83)</f>
        <v>248.75621890547265</v>
      </c>
      <c r="AO83">
        <f>AF83/AI83</f>
        <v>0.94993606920797846</v>
      </c>
      <c r="AP83">
        <f>AG83/AJ83</f>
        <v>-183.80102289267234</v>
      </c>
    </row>
    <row r="84" spans="1:42" x14ac:dyDescent="0.25">
      <c r="A84" s="6">
        <v>78</v>
      </c>
      <c r="B84" s="1" t="s">
        <v>0</v>
      </c>
      <c r="C84" s="1"/>
      <c r="D84" s="1">
        <v>39</v>
      </c>
      <c r="E84" s="1">
        <v>22</v>
      </c>
      <c r="F84" s="1">
        <v>123</v>
      </c>
      <c r="G84" s="3">
        <v>1</v>
      </c>
      <c r="N84" s="10">
        <f t="shared" si="16"/>
        <v>4400000</v>
      </c>
      <c r="O84" s="10">
        <f t="shared" si="17"/>
        <v>6150000</v>
      </c>
      <c r="P84" s="24">
        <f t="shared" si="28"/>
        <v>10550000</v>
      </c>
      <c r="R84" s="10">
        <f t="shared" si="18"/>
        <v>2000000</v>
      </c>
      <c r="S84" s="10">
        <f t="shared" si="19"/>
        <v>1500000</v>
      </c>
      <c r="T84" s="10">
        <f t="shared" si="20"/>
        <v>20750600</v>
      </c>
      <c r="U84" s="24">
        <f t="shared" si="21"/>
        <v>2637500</v>
      </c>
      <c r="V84" s="10">
        <f t="shared" si="22"/>
        <v>300000</v>
      </c>
      <c r="W84" s="24">
        <f t="shared" si="23"/>
        <v>150163.93079202034</v>
      </c>
      <c r="X84" s="24">
        <f t="shared" si="29"/>
        <v>27338263.930792019</v>
      </c>
      <c r="Z84" s="28">
        <f t="shared" si="24"/>
        <v>-22938263.930792019</v>
      </c>
      <c r="AA84" s="28">
        <f t="shared" si="25"/>
        <v>-21188263.930792019</v>
      </c>
      <c r="AB84" s="29"/>
      <c r="AC84" s="30">
        <f t="shared" si="26"/>
        <v>5467652.7861584043</v>
      </c>
      <c r="AD84" s="30">
        <f t="shared" si="27"/>
        <v>21870611.144633617</v>
      </c>
      <c r="AE84" s="24"/>
      <c r="AF84" s="24">
        <f t="shared" si="30"/>
        <v>-48529.672098109288</v>
      </c>
      <c r="AG84" s="24">
        <f t="shared" si="31"/>
        <v>-127809.84670433836</v>
      </c>
      <c r="AI84" s="24">
        <f>IF(OR(B84="Q2",B84="Q3"),Business_peak/E84,Business_nonpeak/E84)</f>
        <v>9090.9090909090901</v>
      </c>
      <c r="AJ84" s="24">
        <f>IF(OR(B84="Q2",B84="Q3"),Economic_peak/F84,Economic_nonpeak/F84)</f>
        <v>406.5040650406504</v>
      </c>
      <c r="AO84">
        <f>AF84/AI84</f>
        <v>-5.3382639307920225</v>
      </c>
      <c r="AP84">
        <f>AG84/AJ84</f>
        <v>-314.41222289267239</v>
      </c>
    </row>
    <row r="85" spans="1:42" x14ac:dyDescent="0.25">
      <c r="A85" s="6">
        <v>79</v>
      </c>
      <c r="B85" s="1" t="s">
        <v>0</v>
      </c>
      <c r="C85" s="1"/>
      <c r="D85" s="1">
        <v>40</v>
      </c>
      <c r="E85" s="1">
        <v>28</v>
      </c>
      <c r="F85" s="1">
        <v>137</v>
      </c>
      <c r="G85" s="3">
        <v>-2</v>
      </c>
      <c r="N85" s="10">
        <f t="shared" si="16"/>
        <v>5600000</v>
      </c>
      <c r="O85" s="10">
        <f t="shared" si="17"/>
        <v>6850000</v>
      </c>
      <c r="P85" s="24">
        <f t="shared" si="28"/>
        <v>12450000</v>
      </c>
      <c r="R85" s="10">
        <f t="shared" si="18"/>
        <v>2000000</v>
      </c>
      <c r="S85" s="10">
        <f t="shared" si="19"/>
        <v>2500000</v>
      </c>
      <c r="T85" s="10">
        <f t="shared" si="20"/>
        <v>12630800</v>
      </c>
      <c r="U85" s="24">
        <f t="shared" si="21"/>
        <v>3112500</v>
      </c>
      <c r="V85" s="10">
        <f t="shared" si="22"/>
        <v>300000</v>
      </c>
      <c r="W85" s="24">
        <f t="shared" si="23"/>
        <v>150163.93079202034</v>
      </c>
      <c r="X85" s="24">
        <f t="shared" si="29"/>
        <v>20693463.930792019</v>
      </c>
      <c r="Z85" s="28">
        <f t="shared" si="24"/>
        <v>-15093463.930792019</v>
      </c>
      <c r="AA85" s="28">
        <f t="shared" si="25"/>
        <v>-13843463.930792019</v>
      </c>
      <c r="AB85" s="29"/>
      <c r="AC85" s="30">
        <f t="shared" si="26"/>
        <v>4138692.7861584038</v>
      </c>
      <c r="AD85" s="30">
        <f t="shared" si="27"/>
        <v>16554771.144633615</v>
      </c>
      <c r="AE85" s="24"/>
      <c r="AF85" s="24">
        <f t="shared" si="30"/>
        <v>52189.543351485576</v>
      </c>
      <c r="AG85" s="24">
        <f t="shared" si="31"/>
        <v>-70837.745581267271</v>
      </c>
      <c r="AI85" s="24">
        <f>IF(OR(B85="Q2",B85="Q3"),Business_peak/E85,Business_nonpeak/E85)</f>
        <v>7142.8571428571431</v>
      </c>
      <c r="AJ85" s="24">
        <f>IF(OR(B85="Q2",B85="Q3"),Economic_peak/F85,Economic_nonpeak/F85)</f>
        <v>364.96350364963502</v>
      </c>
      <c r="AO85">
        <f>AF85/AI85</f>
        <v>7.3065360692079802</v>
      </c>
      <c r="AP85">
        <f>AG85/AJ85</f>
        <v>-194.09542289267233</v>
      </c>
    </row>
    <row r="86" spans="1:42" x14ac:dyDescent="0.25">
      <c r="A86" s="6">
        <v>80</v>
      </c>
      <c r="B86" s="1" t="s">
        <v>0</v>
      </c>
      <c r="C86" s="1"/>
      <c r="D86" s="1">
        <v>40</v>
      </c>
      <c r="E86" s="1">
        <v>15</v>
      </c>
      <c r="F86" s="1">
        <v>236</v>
      </c>
      <c r="G86" s="3">
        <v>2</v>
      </c>
      <c r="N86" s="10">
        <f t="shared" si="16"/>
        <v>3000000</v>
      </c>
      <c r="O86" s="10">
        <f t="shared" si="17"/>
        <v>11800000</v>
      </c>
      <c r="P86" s="24">
        <f t="shared" si="28"/>
        <v>14800000</v>
      </c>
      <c r="R86" s="10">
        <f t="shared" si="18"/>
        <v>2000000</v>
      </c>
      <c r="S86" s="10">
        <f t="shared" si="19"/>
        <v>1500000</v>
      </c>
      <c r="T86" s="10">
        <f t="shared" si="20"/>
        <v>23457200</v>
      </c>
      <c r="U86" s="24">
        <f t="shared" si="21"/>
        <v>3700000</v>
      </c>
      <c r="V86" s="10">
        <f t="shared" si="22"/>
        <v>300000</v>
      </c>
      <c r="W86" s="24">
        <f t="shared" si="23"/>
        <v>150163.93079202034</v>
      </c>
      <c r="X86" s="24">
        <f t="shared" si="29"/>
        <v>31107363.930792019</v>
      </c>
      <c r="Z86" s="28">
        <f t="shared" si="24"/>
        <v>-28107363.930792019</v>
      </c>
      <c r="AA86" s="28">
        <f t="shared" si="25"/>
        <v>-19307363.930792019</v>
      </c>
      <c r="AB86" s="29"/>
      <c r="AC86" s="30">
        <f t="shared" si="26"/>
        <v>6221472.7861584043</v>
      </c>
      <c r="AD86" s="30">
        <f t="shared" si="27"/>
        <v>24885891.144633617</v>
      </c>
      <c r="AE86" s="24"/>
      <c r="AF86" s="24">
        <f t="shared" si="30"/>
        <v>-214764.8524105603</v>
      </c>
      <c r="AG86" s="24">
        <f t="shared" si="31"/>
        <v>-55448.69129082041</v>
      </c>
      <c r="AI86" s="24">
        <f>IF(OR(B86="Q2",B86="Q3"),Business_peak/E86,Business_nonpeak/E86)</f>
        <v>13333.333333333334</v>
      </c>
      <c r="AJ86" s="24">
        <f>IF(OR(B86="Q2",B86="Q3"),Economic_peak/F86,Economic_nonpeak/F86)</f>
        <v>211.86440677966101</v>
      </c>
      <c r="AO86">
        <f>AF86/AI86</f>
        <v>-16.107363930792022</v>
      </c>
      <c r="AP86">
        <f>AG86/AJ86</f>
        <v>-261.71782289267236</v>
      </c>
    </row>
    <row r="87" spans="1:42" x14ac:dyDescent="0.25">
      <c r="A87" s="6">
        <v>81</v>
      </c>
      <c r="B87" s="1" t="s">
        <v>0</v>
      </c>
      <c r="C87" s="1"/>
      <c r="D87" s="1">
        <v>41</v>
      </c>
      <c r="E87" s="1">
        <v>18</v>
      </c>
      <c r="F87" s="1">
        <v>218</v>
      </c>
      <c r="G87" s="3">
        <v>0</v>
      </c>
      <c r="N87" s="10">
        <f t="shared" si="16"/>
        <v>3600000</v>
      </c>
      <c r="O87" s="10">
        <f t="shared" si="17"/>
        <v>10900000</v>
      </c>
      <c r="P87" s="24">
        <f t="shared" si="28"/>
        <v>14500000</v>
      </c>
      <c r="R87" s="10">
        <f t="shared" si="18"/>
        <v>2000000</v>
      </c>
      <c r="S87" s="10">
        <f t="shared" si="19"/>
        <v>2500000</v>
      </c>
      <c r="T87" s="10">
        <f t="shared" si="20"/>
        <v>18044000</v>
      </c>
      <c r="U87" s="24">
        <f t="shared" si="21"/>
        <v>3625000</v>
      </c>
      <c r="V87" s="10">
        <f t="shared" si="22"/>
        <v>300000</v>
      </c>
      <c r="W87" s="24">
        <f t="shared" si="23"/>
        <v>150163.93079202034</v>
      </c>
      <c r="X87" s="24">
        <f t="shared" si="29"/>
        <v>26619163.930792019</v>
      </c>
      <c r="Z87" s="28">
        <f t="shared" si="24"/>
        <v>-23019163.930792019</v>
      </c>
      <c r="AA87" s="28">
        <f t="shared" si="25"/>
        <v>-15719163.930792019</v>
      </c>
      <c r="AB87" s="29"/>
      <c r="AC87" s="30">
        <f t="shared" si="26"/>
        <v>5323832.7861584043</v>
      </c>
      <c r="AD87" s="30">
        <f t="shared" si="27"/>
        <v>21295331.144633617</v>
      </c>
      <c r="AE87" s="24"/>
      <c r="AF87" s="24">
        <f t="shared" si="30"/>
        <v>-95768.488119911344</v>
      </c>
      <c r="AG87" s="24">
        <f t="shared" si="31"/>
        <v>-47685.005250612921</v>
      </c>
      <c r="AI87" s="24">
        <f>IF(OR(B87="Q2",B87="Q3"),Business_peak/E87,Business_nonpeak/E87)</f>
        <v>11111.111111111111</v>
      </c>
      <c r="AJ87" s="24">
        <f>IF(OR(B87="Q2",B87="Q3"),Economic_peak/F87,Economic_nonpeak/F87)</f>
        <v>229.35779816513761</v>
      </c>
      <c r="AO87">
        <f>AF87/AI87</f>
        <v>-8.6191639307920216</v>
      </c>
      <c r="AP87">
        <f>AG87/AJ87</f>
        <v>-207.90662289267235</v>
      </c>
    </row>
    <row r="88" spans="1:42" x14ac:dyDescent="0.25">
      <c r="A88" s="6">
        <v>82</v>
      </c>
      <c r="B88" s="1" t="s">
        <v>0</v>
      </c>
      <c r="C88" s="1"/>
      <c r="D88" s="1">
        <v>41</v>
      </c>
      <c r="E88" s="1">
        <v>22</v>
      </c>
      <c r="F88" s="1">
        <v>141</v>
      </c>
      <c r="G88" s="3">
        <v>1</v>
      </c>
      <c r="N88" s="10">
        <f t="shared" si="16"/>
        <v>4400000</v>
      </c>
      <c r="O88" s="10">
        <f t="shared" si="17"/>
        <v>7050000</v>
      </c>
      <c r="P88" s="24">
        <f t="shared" si="28"/>
        <v>11450000</v>
      </c>
      <c r="R88" s="10">
        <f t="shared" si="18"/>
        <v>2000000</v>
      </c>
      <c r="S88" s="10">
        <f t="shared" si="19"/>
        <v>1500000</v>
      </c>
      <c r="T88" s="10">
        <f t="shared" si="20"/>
        <v>20750600</v>
      </c>
      <c r="U88" s="24">
        <f t="shared" si="21"/>
        <v>2862500</v>
      </c>
      <c r="V88" s="10">
        <f t="shared" si="22"/>
        <v>300000</v>
      </c>
      <c r="W88" s="24">
        <f t="shared" si="23"/>
        <v>150163.93079202034</v>
      </c>
      <c r="X88" s="24">
        <f t="shared" si="29"/>
        <v>27563263.930792019</v>
      </c>
      <c r="Z88" s="28">
        <f t="shared" si="24"/>
        <v>-23163263.930792019</v>
      </c>
      <c r="AA88" s="28">
        <f t="shared" si="25"/>
        <v>-20513263.930792019</v>
      </c>
      <c r="AB88" s="29"/>
      <c r="AC88" s="30">
        <f t="shared" si="26"/>
        <v>5512652.7861584043</v>
      </c>
      <c r="AD88" s="30">
        <f t="shared" si="27"/>
        <v>22050611.144633617</v>
      </c>
      <c r="AE88" s="24"/>
      <c r="AF88" s="24">
        <f t="shared" si="30"/>
        <v>-50575.126643563832</v>
      </c>
      <c r="AG88" s="24">
        <f t="shared" si="31"/>
        <v>-106387.31308250793</v>
      </c>
      <c r="AI88" s="24">
        <f>IF(OR(B88="Q2",B88="Q3"),Business_peak/E88,Business_nonpeak/E88)</f>
        <v>9090.9090909090901</v>
      </c>
      <c r="AJ88" s="24">
        <f>IF(OR(B88="Q2",B88="Q3"),Economic_peak/F88,Economic_nonpeak/F88)</f>
        <v>354.6099290780142</v>
      </c>
      <c r="AO88">
        <f>AF88/AI88</f>
        <v>-5.5632639307920222</v>
      </c>
      <c r="AP88">
        <f>AG88/AJ88</f>
        <v>-300.01222289267236</v>
      </c>
    </row>
    <row r="89" spans="1:42" x14ac:dyDescent="0.25">
      <c r="A89" s="6">
        <v>83</v>
      </c>
      <c r="B89" s="1" t="s">
        <v>0</v>
      </c>
      <c r="C89" s="1"/>
      <c r="D89" s="1">
        <v>42</v>
      </c>
      <c r="E89" s="1">
        <v>13</v>
      </c>
      <c r="F89" s="1">
        <v>144</v>
      </c>
      <c r="G89" s="3">
        <v>-1</v>
      </c>
      <c r="N89" s="10">
        <f t="shared" si="16"/>
        <v>2600000</v>
      </c>
      <c r="O89" s="10">
        <f t="shared" si="17"/>
        <v>7200000</v>
      </c>
      <c r="P89" s="24">
        <f t="shared" si="28"/>
        <v>9800000</v>
      </c>
      <c r="R89" s="10">
        <f t="shared" si="18"/>
        <v>2000000</v>
      </c>
      <c r="S89" s="10">
        <f t="shared" si="19"/>
        <v>2500000</v>
      </c>
      <c r="T89" s="10">
        <f t="shared" si="20"/>
        <v>15337400</v>
      </c>
      <c r="U89" s="24">
        <f t="shared" si="21"/>
        <v>2450000</v>
      </c>
      <c r="V89" s="10">
        <f t="shared" si="22"/>
        <v>300000</v>
      </c>
      <c r="W89" s="24">
        <f t="shared" si="23"/>
        <v>150163.93079202034</v>
      </c>
      <c r="X89" s="24">
        <f t="shared" si="29"/>
        <v>22737563.930792019</v>
      </c>
      <c r="Z89" s="28">
        <f t="shared" si="24"/>
        <v>-20137563.930792019</v>
      </c>
      <c r="AA89" s="28">
        <f t="shared" si="25"/>
        <v>-15537563.930792019</v>
      </c>
      <c r="AB89" s="29"/>
      <c r="AC89" s="30">
        <f t="shared" si="26"/>
        <v>4547512.7861584043</v>
      </c>
      <c r="AD89" s="30">
        <f t="shared" si="27"/>
        <v>18190051.144633617</v>
      </c>
      <c r="AE89" s="24"/>
      <c r="AF89" s="24">
        <f t="shared" si="30"/>
        <v>-149808.6758583388</v>
      </c>
      <c r="AG89" s="24">
        <f t="shared" si="31"/>
        <v>-76319.799615511234</v>
      </c>
      <c r="AI89" s="24">
        <f>IF(OR(B89="Q2",B89="Q3"),Business_peak/E89,Business_nonpeak/E89)</f>
        <v>15384.615384615385</v>
      </c>
      <c r="AJ89" s="24">
        <f>IF(OR(B89="Q2",B89="Q3"),Economic_peak/F89,Economic_nonpeak/F89)</f>
        <v>347.22222222222223</v>
      </c>
      <c r="AO89">
        <f>AF89/AI89</f>
        <v>-9.7375639307920228</v>
      </c>
      <c r="AP89">
        <f>AG89/AJ89</f>
        <v>-219.80102289267236</v>
      </c>
    </row>
    <row r="90" spans="1:42" x14ac:dyDescent="0.25">
      <c r="A90" s="6">
        <v>84</v>
      </c>
      <c r="B90" s="1" t="s">
        <v>0</v>
      </c>
      <c r="C90" s="1"/>
      <c r="D90" s="1">
        <v>42</v>
      </c>
      <c r="E90" s="1">
        <v>26</v>
      </c>
      <c r="F90" s="1">
        <v>185</v>
      </c>
      <c r="G90" s="3">
        <v>2</v>
      </c>
      <c r="N90" s="10">
        <f t="shared" si="16"/>
        <v>5200000</v>
      </c>
      <c r="O90" s="10">
        <f t="shared" si="17"/>
        <v>9250000</v>
      </c>
      <c r="P90" s="24">
        <f t="shared" si="28"/>
        <v>14450000</v>
      </c>
      <c r="R90" s="10">
        <f t="shared" si="18"/>
        <v>2000000</v>
      </c>
      <c r="S90" s="10">
        <f t="shared" si="19"/>
        <v>1500000</v>
      </c>
      <c r="T90" s="10">
        <f t="shared" si="20"/>
        <v>23457200</v>
      </c>
      <c r="U90" s="24">
        <f t="shared" si="21"/>
        <v>3612500</v>
      </c>
      <c r="V90" s="10">
        <f t="shared" si="22"/>
        <v>300000</v>
      </c>
      <c r="W90" s="24">
        <f t="shared" si="23"/>
        <v>150163.93079202034</v>
      </c>
      <c r="X90" s="24">
        <f t="shared" si="29"/>
        <v>31019863.930792019</v>
      </c>
      <c r="Z90" s="28">
        <f t="shared" si="24"/>
        <v>-25819863.930792019</v>
      </c>
      <c r="AA90" s="28">
        <f t="shared" si="25"/>
        <v>-21769863.930792019</v>
      </c>
      <c r="AB90" s="29"/>
      <c r="AC90" s="30">
        <f t="shared" si="26"/>
        <v>6203972.7861584043</v>
      </c>
      <c r="AD90" s="30">
        <f t="shared" si="27"/>
        <v>24815891.144633617</v>
      </c>
      <c r="AE90" s="24"/>
      <c r="AF90" s="24">
        <f t="shared" si="30"/>
        <v>-38614.3379291694</v>
      </c>
      <c r="AG90" s="24">
        <f t="shared" si="31"/>
        <v>-84139.952133154686</v>
      </c>
      <c r="AI90" s="24">
        <f>IF(OR(B90="Q2",B90="Q3"),Business_peak/E90,Business_nonpeak/E90)</f>
        <v>7692.3076923076924</v>
      </c>
      <c r="AJ90" s="24">
        <f>IF(OR(B90="Q2",B90="Q3"),Economic_peak/F90,Economic_nonpeak/F90)</f>
        <v>270.27027027027026</v>
      </c>
      <c r="AO90">
        <f>AF90/AI90</f>
        <v>-5.0198639307920221</v>
      </c>
      <c r="AP90">
        <f>AG90/AJ90</f>
        <v>-311.31782289267232</v>
      </c>
    </row>
    <row r="91" spans="1:42" x14ac:dyDescent="0.25">
      <c r="A91" s="6">
        <v>85</v>
      </c>
      <c r="B91" s="1" t="s">
        <v>0</v>
      </c>
      <c r="C91" s="1"/>
      <c r="D91" s="1">
        <v>43</v>
      </c>
      <c r="E91" s="1">
        <v>14</v>
      </c>
      <c r="F91" s="1">
        <v>237</v>
      </c>
      <c r="G91" s="3">
        <v>0</v>
      </c>
      <c r="N91" s="10">
        <f t="shared" si="16"/>
        <v>2800000</v>
      </c>
      <c r="O91" s="10">
        <f t="shared" si="17"/>
        <v>11850000</v>
      </c>
      <c r="P91" s="24">
        <f t="shared" si="28"/>
        <v>14650000</v>
      </c>
      <c r="R91" s="10">
        <f t="shared" si="18"/>
        <v>2000000</v>
      </c>
      <c r="S91" s="10">
        <f t="shared" si="19"/>
        <v>2500000</v>
      </c>
      <c r="T91" s="10">
        <f t="shared" si="20"/>
        <v>18044000</v>
      </c>
      <c r="U91" s="24">
        <f t="shared" si="21"/>
        <v>3662500</v>
      </c>
      <c r="V91" s="10">
        <f t="shared" si="22"/>
        <v>300000</v>
      </c>
      <c r="W91" s="24">
        <f t="shared" si="23"/>
        <v>150163.93079202034</v>
      </c>
      <c r="X91" s="24">
        <f t="shared" si="29"/>
        <v>26656663.930792019</v>
      </c>
      <c r="Z91" s="28">
        <f t="shared" si="24"/>
        <v>-23856663.930792019</v>
      </c>
      <c r="AA91" s="28">
        <f t="shared" si="25"/>
        <v>-14806663.930792019</v>
      </c>
      <c r="AB91" s="29"/>
      <c r="AC91" s="30">
        <f t="shared" si="26"/>
        <v>5331332.7861584043</v>
      </c>
      <c r="AD91" s="30">
        <f t="shared" si="27"/>
        <v>21325331.144633617</v>
      </c>
      <c r="AE91" s="24"/>
      <c r="AF91" s="24">
        <f t="shared" si="30"/>
        <v>-180809.48472560031</v>
      </c>
      <c r="AG91" s="24">
        <f t="shared" si="31"/>
        <v>-39980.300188327499</v>
      </c>
      <c r="AI91" s="24">
        <f>IF(OR(B91="Q2",B91="Q3"),Business_peak/E91,Business_nonpeak/E91)</f>
        <v>14285.714285714286</v>
      </c>
      <c r="AJ91" s="24">
        <f>IF(OR(B91="Q2",B91="Q3"),Economic_peak/F91,Economic_nonpeak/F91)</f>
        <v>210.9704641350211</v>
      </c>
      <c r="AO91">
        <f>AF91/AI91</f>
        <v>-12.656663930792021</v>
      </c>
      <c r="AP91">
        <f>AG91/AJ91</f>
        <v>-189.50662289267234</v>
      </c>
    </row>
    <row r="92" spans="1:42" x14ac:dyDescent="0.25">
      <c r="A92" s="6">
        <v>86</v>
      </c>
      <c r="B92" s="1" t="s">
        <v>0</v>
      </c>
      <c r="C92" s="1"/>
      <c r="D92" s="1">
        <v>43</v>
      </c>
      <c r="E92" s="1">
        <v>11</v>
      </c>
      <c r="F92" s="1">
        <v>130</v>
      </c>
      <c r="G92" s="3">
        <v>1</v>
      </c>
      <c r="N92" s="10">
        <f t="shared" si="16"/>
        <v>2200000</v>
      </c>
      <c r="O92" s="10">
        <f t="shared" si="17"/>
        <v>6500000</v>
      </c>
      <c r="P92" s="24">
        <f t="shared" si="28"/>
        <v>8700000</v>
      </c>
      <c r="R92" s="10">
        <f t="shared" si="18"/>
        <v>2000000</v>
      </c>
      <c r="S92" s="10">
        <f t="shared" si="19"/>
        <v>1500000</v>
      </c>
      <c r="T92" s="10">
        <f t="shared" si="20"/>
        <v>20750600</v>
      </c>
      <c r="U92" s="24">
        <f t="shared" si="21"/>
        <v>2175000</v>
      </c>
      <c r="V92" s="10">
        <f t="shared" si="22"/>
        <v>300000</v>
      </c>
      <c r="W92" s="24">
        <f t="shared" si="23"/>
        <v>150163.93079202034</v>
      </c>
      <c r="X92" s="24">
        <f t="shared" si="29"/>
        <v>26875763.930792019</v>
      </c>
      <c r="Z92" s="28">
        <f t="shared" si="24"/>
        <v>-24675763.930792019</v>
      </c>
      <c r="AA92" s="28">
        <f t="shared" si="25"/>
        <v>-20375763.930792019</v>
      </c>
      <c r="AB92" s="29"/>
      <c r="AC92" s="30">
        <f t="shared" si="26"/>
        <v>5375152.7861584043</v>
      </c>
      <c r="AD92" s="30">
        <f t="shared" si="27"/>
        <v>21500611.144633617</v>
      </c>
      <c r="AE92" s="24"/>
      <c r="AF92" s="24">
        <f t="shared" si="30"/>
        <v>-288650.25328712765</v>
      </c>
      <c r="AG92" s="24">
        <f t="shared" si="31"/>
        <v>-115389.31649718167</v>
      </c>
      <c r="AI92" s="24">
        <f>IF(OR(B92="Q2",B92="Q3"),Business_peak/E92,Business_nonpeak/E92)</f>
        <v>18181.81818181818</v>
      </c>
      <c r="AJ92" s="24">
        <f>IF(OR(B92="Q2",B92="Q3"),Economic_peak/F92,Economic_nonpeak/F92)</f>
        <v>384.61538461538464</v>
      </c>
      <c r="AO92">
        <f>AF92/AI92</f>
        <v>-15.875763930792022</v>
      </c>
      <c r="AP92">
        <f>AG92/AJ92</f>
        <v>-300.01222289267236</v>
      </c>
    </row>
    <row r="93" spans="1:42" x14ac:dyDescent="0.25">
      <c r="A93" s="6">
        <v>87</v>
      </c>
      <c r="B93" s="1" t="s">
        <v>0</v>
      </c>
      <c r="C93" s="1"/>
      <c r="D93" s="1">
        <v>44</v>
      </c>
      <c r="E93" s="1">
        <v>17</v>
      </c>
      <c r="F93" s="1">
        <v>227</v>
      </c>
      <c r="G93" s="3">
        <v>0</v>
      </c>
      <c r="N93" s="10">
        <f t="shared" si="16"/>
        <v>3400000</v>
      </c>
      <c r="O93" s="10">
        <f t="shared" si="17"/>
        <v>11350000</v>
      </c>
      <c r="P93" s="24">
        <f t="shared" si="28"/>
        <v>14750000</v>
      </c>
      <c r="R93" s="10">
        <f t="shared" si="18"/>
        <v>2000000</v>
      </c>
      <c r="S93" s="10">
        <f t="shared" si="19"/>
        <v>2500000</v>
      </c>
      <c r="T93" s="10">
        <f t="shared" si="20"/>
        <v>18044000</v>
      </c>
      <c r="U93" s="24">
        <f t="shared" si="21"/>
        <v>3687500</v>
      </c>
      <c r="V93" s="10">
        <f t="shared" si="22"/>
        <v>300000</v>
      </c>
      <c r="W93" s="24">
        <f t="shared" si="23"/>
        <v>150163.93079202034</v>
      </c>
      <c r="X93" s="24">
        <f t="shared" si="29"/>
        <v>26681663.930792019</v>
      </c>
      <c r="Z93" s="28">
        <f t="shared" si="24"/>
        <v>-23281663.930792019</v>
      </c>
      <c r="AA93" s="28">
        <f t="shared" si="25"/>
        <v>-15331663.930792019</v>
      </c>
      <c r="AB93" s="29"/>
      <c r="AC93" s="30">
        <f t="shared" si="26"/>
        <v>5336332.7861584043</v>
      </c>
      <c r="AD93" s="30">
        <f t="shared" si="27"/>
        <v>21345331.144633617</v>
      </c>
      <c r="AE93" s="24"/>
      <c r="AF93" s="24">
        <f t="shared" si="30"/>
        <v>-113901.9285975532</v>
      </c>
      <c r="AG93" s="24">
        <f t="shared" si="31"/>
        <v>-44032.295791337521</v>
      </c>
      <c r="AI93" s="24">
        <f>IF(OR(B93="Q2",B93="Q3"),Business_peak/E93,Business_nonpeak/E93)</f>
        <v>11764.705882352941</v>
      </c>
      <c r="AJ93" s="24">
        <f>IF(OR(B93="Q2",B93="Q3"),Economic_peak/F93,Economic_nonpeak/F93)</f>
        <v>220.26431718061673</v>
      </c>
      <c r="AO93">
        <f>AF93/AI93</f>
        <v>-9.6816639307920216</v>
      </c>
      <c r="AP93">
        <f>AG93/AJ93</f>
        <v>-199.90662289267235</v>
      </c>
    </row>
    <row r="94" spans="1:42" x14ac:dyDescent="0.25">
      <c r="A94" s="6">
        <v>88</v>
      </c>
      <c r="B94" s="1" t="s">
        <v>0</v>
      </c>
      <c r="C94" s="1"/>
      <c r="D94" s="1">
        <v>44</v>
      </c>
      <c r="E94" s="1">
        <v>13</v>
      </c>
      <c r="F94" s="1">
        <v>236</v>
      </c>
      <c r="G94" s="3">
        <v>0</v>
      </c>
      <c r="N94" s="10">
        <f t="shared" si="16"/>
        <v>2600000</v>
      </c>
      <c r="O94" s="10">
        <f t="shared" si="17"/>
        <v>11800000</v>
      </c>
      <c r="P94" s="24">
        <f t="shared" si="28"/>
        <v>14400000</v>
      </c>
      <c r="R94" s="10">
        <f t="shared" si="18"/>
        <v>2000000</v>
      </c>
      <c r="S94" s="10">
        <f t="shared" si="19"/>
        <v>1500000</v>
      </c>
      <c r="T94" s="10">
        <f t="shared" si="20"/>
        <v>18044000</v>
      </c>
      <c r="U94" s="24">
        <f t="shared" si="21"/>
        <v>3600000</v>
      </c>
      <c r="V94" s="10">
        <f t="shared" si="22"/>
        <v>300000</v>
      </c>
      <c r="W94" s="24">
        <f t="shared" si="23"/>
        <v>150163.93079202034</v>
      </c>
      <c r="X94" s="24">
        <f t="shared" si="29"/>
        <v>25594163.930792019</v>
      </c>
      <c r="Z94" s="28">
        <f t="shared" si="24"/>
        <v>-22994163.930792019</v>
      </c>
      <c r="AA94" s="28">
        <f t="shared" si="25"/>
        <v>-13794163.930792019</v>
      </c>
      <c r="AB94" s="29"/>
      <c r="AC94" s="30">
        <f t="shared" si="26"/>
        <v>5118832.7861584043</v>
      </c>
      <c r="AD94" s="30">
        <f t="shared" si="27"/>
        <v>20475331.144633617</v>
      </c>
      <c r="AE94" s="24"/>
      <c r="AF94" s="24">
        <f t="shared" si="30"/>
        <v>-193756.36816603111</v>
      </c>
      <c r="AG94" s="24">
        <f t="shared" si="31"/>
        <v>-36759.877731498382</v>
      </c>
      <c r="AI94" s="24">
        <f>IF(OR(B94="Q2",B94="Q3"),Business_peak/E94,Business_nonpeak/E94)</f>
        <v>15384.615384615385</v>
      </c>
      <c r="AJ94" s="24">
        <f>IF(OR(B94="Q2",B94="Q3"),Economic_peak/F94,Economic_nonpeak/F94)</f>
        <v>211.86440677966101</v>
      </c>
      <c r="AO94">
        <f>AF94/AI94</f>
        <v>-12.594163930792023</v>
      </c>
      <c r="AP94">
        <f>AG94/AJ94</f>
        <v>-173.50662289267237</v>
      </c>
    </row>
    <row r="95" spans="1:42" x14ac:dyDescent="0.25">
      <c r="A95" s="6">
        <v>89</v>
      </c>
      <c r="B95" s="1" t="s">
        <v>0</v>
      </c>
      <c r="C95" s="1"/>
      <c r="D95" s="1">
        <v>45</v>
      </c>
      <c r="E95" s="1">
        <v>20</v>
      </c>
      <c r="F95" s="1">
        <v>158</v>
      </c>
      <c r="G95" s="3">
        <v>0</v>
      </c>
      <c r="N95" s="10">
        <f t="shared" si="16"/>
        <v>4000000</v>
      </c>
      <c r="O95" s="10">
        <f t="shared" si="17"/>
        <v>7900000</v>
      </c>
      <c r="P95" s="24">
        <f t="shared" si="28"/>
        <v>11900000</v>
      </c>
      <c r="R95" s="10">
        <f t="shared" si="18"/>
        <v>2000000</v>
      </c>
      <c r="S95" s="10">
        <f t="shared" si="19"/>
        <v>2500000</v>
      </c>
      <c r="T95" s="10">
        <f t="shared" si="20"/>
        <v>18044000</v>
      </c>
      <c r="U95" s="24">
        <f t="shared" si="21"/>
        <v>2975000</v>
      </c>
      <c r="V95" s="10">
        <f t="shared" si="22"/>
        <v>300000</v>
      </c>
      <c r="W95" s="24">
        <f t="shared" si="23"/>
        <v>150163.93079202034</v>
      </c>
      <c r="X95" s="24">
        <f t="shared" si="29"/>
        <v>25969163.930792019</v>
      </c>
      <c r="Z95" s="28">
        <f t="shared" si="24"/>
        <v>-21969163.930792019</v>
      </c>
      <c r="AA95" s="28">
        <f t="shared" si="25"/>
        <v>-18069163.930792019</v>
      </c>
      <c r="AB95" s="29"/>
      <c r="AC95" s="30">
        <f t="shared" si="26"/>
        <v>5193832.7861584043</v>
      </c>
      <c r="AD95" s="30">
        <f t="shared" si="27"/>
        <v>20775331.144633617</v>
      </c>
      <c r="AE95" s="24"/>
      <c r="AF95" s="24">
        <f t="shared" si="30"/>
        <v>-59691.639307920217</v>
      </c>
      <c r="AG95" s="24">
        <f t="shared" si="31"/>
        <v>-81489.437624263403</v>
      </c>
      <c r="AI95" s="24">
        <f>IF(OR(B95="Q2",B95="Q3"),Business_peak/E95,Business_nonpeak/E95)</f>
        <v>10000</v>
      </c>
      <c r="AJ95" s="24">
        <f>IF(OR(B95="Q2",B95="Q3"),Economic_peak/F95,Economic_nonpeak/F95)</f>
        <v>316.45569620253167</v>
      </c>
      <c r="AO95">
        <f>AF95/AI95</f>
        <v>-5.9691639307920221</v>
      </c>
      <c r="AP95">
        <f>AG95/AJ95</f>
        <v>-257.50662289267234</v>
      </c>
    </row>
    <row r="96" spans="1:42" x14ac:dyDescent="0.25">
      <c r="A96" s="6">
        <v>90</v>
      </c>
      <c r="B96" s="1" t="s">
        <v>0</v>
      </c>
      <c r="C96" s="1"/>
      <c r="D96" s="1">
        <v>45</v>
      </c>
      <c r="E96" s="1">
        <v>14</v>
      </c>
      <c r="F96" s="1">
        <v>189</v>
      </c>
      <c r="G96" s="3">
        <v>1</v>
      </c>
      <c r="N96" s="10">
        <f t="shared" si="16"/>
        <v>2800000</v>
      </c>
      <c r="O96" s="10">
        <f t="shared" si="17"/>
        <v>9450000</v>
      </c>
      <c r="P96" s="24">
        <f t="shared" si="28"/>
        <v>12250000</v>
      </c>
      <c r="R96" s="10">
        <f t="shared" si="18"/>
        <v>2000000</v>
      </c>
      <c r="S96" s="10">
        <f t="shared" si="19"/>
        <v>1500000</v>
      </c>
      <c r="T96" s="10">
        <f t="shared" si="20"/>
        <v>20750600</v>
      </c>
      <c r="U96" s="24">
        <f t="shared" si="21"/>
        <v>3062500</v>
      </c>
      <c r="V96" s="10">
        <f t="shared" si="22"/>
        <v>300000</v>
      </c>
      <c r="W96" s="24">
        <f t="shared" si="23"/>
        <v>150163.93079202034</v>
      </c>
      <c r="X96" s="24">
        <f t="shared" si="29"/>
        <v>27763263.930792019</v>
      </c>
      <c r="Z96" s="28">
        <f t="shared" si="24"/>
        <v>-24963263.930792019</v>
      </c>
      <c r="AA96" s="28">
        <f t="shared" si="25"/>
        <v>-18313263.930792019</v>
      </c>
      <c r="AB96" s="29"/>
      <c r="AC96" s="30">
        <f t="shared" si="26"/>
        <v>5552652.7861584043</v>
      </c>
      <c r="AD96" s="30">
        <f t="shared" si="27"/>
        <v>22210611.144633617</v>
      </c>
      <c r="AE96" s="24"/>
      <c r="AF96" s="24">
        <f t="shared" si="30"/>
        <v>-196618.05615417173</v>
      </c>
      <c r="AG96" s="24">
        <f t="shared" si="31"/>
        <v>-67516.461082717549</v>
      </c>
      <c r="AI96" s="24">
        <f>IF(OR(B96="Q2",B96="Q3"),Business_peak/E96,Business_nonpeak/E96)</f>
        <v>14285.714285714286</v>
      </c>
      <c r="AJ96" s="24">
        <f>IF(OR(B96="Q2",B96="Q3"),Economic_peak/F96,Economic_nonpeak/F96)</f>
        <v>264.55026455026456</v>
      </c>
      <c r="AO96">
        <f>AF96/AI96</f>
        <v>-13.763263930792021</v>
      </c>
      <c r="AP96">
        <f>AG96/AJ96</f>
        <v>-255.21222289267232</v>
      </c>
    </row>
    <row r="97" spans="1:42" x14ac:dyDescent="0.25">
      <c r="A97" s="6">
        <v>91</v>
      </c>
      <c r="B97" s="1" t="s">
        <v>0</v>
      </c>
      <c r="C97" s="1"/>
      <c r="D97" s="1">
        <v>46</v>
      </c>
      <c r="E97" s="1">
        <v>15</v>
      </c>
      <c r="F97" s="1">
        <v>183</v>
      </c>
      <c r="G97" s="3">
        <v>0</v>
      </c>
      <c r="N97" s="10">
        <f t="shared" si="16"/>
        <v>3000000</v>
      </c>
      <c r="O97" s="10">
        <f t="shared" si="17"/>
        <v>9150000</v>
      </c>
      <c r="P97" s="24">
        <f t="shared" si="28"/>
        <v>12150000</v>
      </c>
      <c r="R97" s="10">
        <f t="shared" si="18"/>
        <v>2000000</v>
      </c>
      <c r="S97" s="10">
        <f t="shared" si="19"/>
        <v>2500000</v>
      </c>
      <c r="T97" s="10">
        <f t="shared" si="20"/>
        <v>18044000</v>
      </c>
      <c r="U97" s="24">
        <f t="shared" si="21"/>
        <v>3037500</v>
      </c>
      <c r="V97" s="10">
        <f t="shared" si="22"/>
        <v>300000</v>
      </c>
      <c r="W97" s="24">
        <f t="shared" si="23"/>
        <v>150163.93079202034</v>
      </c>
      <c r="X97" s="24">
        <f t="shared" si="29"/>
        <v>26031663.930792019</v>
      </c>
      <c r="Z97" s="28">
        <f t="shared" si="24"/>
        <v>-23031663.930792019</v>
      </c>
      <c r="AA97" s="28">
        <f t="shared" si="25"/>
        <v>-16881663.930792019</v>
      </c>
      <c r="AB97" s="29"/>
      <c r="AC97" s="30">
        <f t="shared" si="26"/>
        <v>5206332.7861584043</v>
      </c>
      <c r="AD97" s="30">
        <f t="shared" si="27"/>
        <v>20825331.144633617</v>
      </c>
      <c r="AE97" s="24"/>
      <c r="AF97" s="24">
        <f t="shared" si="30"/>
        <v>-147088.8524105603</v>
      </c>
      <c r="AG97" s="24">
        <f t="shared" si="31"/>
        <v>-63799.623741167306</v>
      </c>
      <c r="AI97" s="24">
        <f>IF(OR(B97="Q2",B97="Q3"),Business_peak/E97,Business_nonpeak/E97)</f>
        <v>13333.333333333334</v>
      </c>
      <c r="AJ97" s="24">
        <f>IF(OR(B97="Q2",B97="Q3"),Economic_peak/F97,Economic_nonpeak/F97)</f>
        <v>273.22404371584702</v>
      </c>
      <c r="AO97">
        <f>AF97/AI97</f>
        <v>-11.031663930792021</v>
      </c>
      <c r="AP97">
        <f>AG97/AJ97</f>
        <v>-233.50662289267231</v>
      </c>
    </row>
    <row r="98" spans="1:42" x14ac:dyDescent="0.25">
      <c r="A98" s="6">
        <v>92</v>
      </c>
      <c r="B98" s="1" t="s">
        <v>0</v>
      </c>
      <c r="C98" s="1"/>
      <c r="D98" s="1">
        <v>46</v>
      </c>
      <c r="E98" s="1">
        <v>28</v>
      </c>
      <c r="F98" s="1">
        <v>230</v>
      </c>
      <c r="G98" s="3">
        <v>2</v>
      </c>
      <c r="N98" s="10">
        <f t="shared" si="16"/>
        <v>5600000</v>
      </c>
      <c r="O98" s="10">
        <f t="shared" si="17"/>
        <v>11500000</v>
      </c>
      <c r="P98" s="24">
        <f t="shared" si="28"/>
        <v>17100000</v>
      </c>
      <c r="R98" s="10">
        <f t="shared" si="18"/>
        <v>2000000</v>
      </c>
      <c r="S98" s="10">
        <f t="shared" si="19"/>
        <v>1500000</v>
      </c>
      <c r="T98" s="10">
        <f t="shared" si="20"/>
        <v>23457200</v>
      </c>
      <c r="U98" s="24">
        <f t="shared" si="21"/>
        <v>4275000</v>
      </c>
      <c r="V98" s="10">
        <f t="shared" si="22"/>
        <v>300000</v>
      </c>
      <c r="W98" s="24">
        <f t="shared" si="23"/>
        <v>150163.93079202034</v>
      </c>
      <c r="X98" s="24">
        <f t="shared" si="29"/>
        <v>31682363.930792019</v>
      </c>
      <c r="Z98" s="28">
        <f t="shared" si="24"/>
        <v>-26082363.930792019</v>
      </c>
      <c r="AA98" s="28">
        <f t="shared" si="25"/>
        <v>-20182363.930792019</v>
      </c>
      <c r="AB98" s="29"/>
      <c r="AC98" s="30">
        <f t="shared" si="26"/>
        <v>6336472.7861584043</v>
      </c>
      <c r="AD98" s="30">
        <f t="shared" si="27"/>
        <v>25345891.144633617</v>
      </c>
      <c r="AE98" s="24"/>
      <c r="AF98" s="24">
        <f t="shared" si="30"/>
        <v>-26302.599505657297</v>
      </c>
      <c r="AG98" s="24">
        <f t="shared" si="31"/>
        <v>-60199.526715798333</v>
      </c>
      <c r="AI98" s="24">
        <f>IF(OR(B98="Q2",B98="Q3"),Business_peak/E98,Business_nonpeak/E98)</f>
        <v>7142.8571428571431</v>
      </c>
      <c r="AJ98" s="24">
        <f>IF(OR(B98="Q2",B98="Q3"),Economic_peak/F98,Economic_nonpeak/F98)</f>
        <v>217.39130434782609</v>
      </c>
      <c r="AO98">
        <f>AF98/AI98</f>
        <v>-3.6823639307920213</v>
      </c>
      <c r="AP98">
        <f>AG98/AJ98</f>
        <v>-276.91782289267235</v>
      </c>
    </row>
    <row r="99" spans="1:42" x14ac:dyDescent="0.25">
      <c r="A99" s="6">
        <v>93</v>
      </c>
      <c r="B99" s="1" t="s">
        <v>0</v>
      </c>
      <c r="C99" s="1"/>
      <c r="D99" s="1">
        <v>47</v>
      </c>
      <c r="E99" s="1">
        <v>28</v>
      </c>
      <c r="F99" s="1">
        <v>138</v>
      </c>
      <c r="G99" s="3">
        <v>-1</v>
      </c>
      <c r="N99" s="10">
        <f t="shared" si="16"/>
        <v>5600000</v>
      </c>
      <c r="O99" s="10">
        <f t="shared" si="17"/>
        <v>6900000</v>
      </c>
      <c r="P99" s="24">
        <f t="shared" si="28"/>
        <v>12500000</v>
      </c>
      <c r="R99" s="10">
        <f t="shared" si="18"/>
        <v>2000000</v>
      </c>
      <c r="S99" s="10">
        <f t="shared" si="19"/>
        <v>2500000</v>
      </c>
      <c r="T99" s="10">
        <f t="shared" si="20"/>
        <v>15337400</v>
      </c>
      <c r="U99" s="24">
        <f t="shared" si="21"/>
        <v>3125000</v>
      </c>
      <c r="V99" s="10">
        <f t="shared" si="22"/>
        <v>300000</v>
      </c>
      <c r="W99" s="24">
        <f t="shared" si="23"/>
        <v>150163.93079202034</v>
      </c>
      <c r="X99" s="24">
        <f t="shared" si="29"/>
        <v>23412563.930792019</v>
      </c>
      <c r="Z99" s="28">
        <f t="shared" si="24"/>
        <v>-17812563.930792019</v>
      </c>
      <c r="AA99" s="28">
        <f t="shared" si="25"/>
        <v>-16512563.930792019</v>
      </c>
      <c r="AB99" s="29"/>
      <c r="AC99" s="30">
        <f t="shared" si="26"/>
        <v>4682512.7861584043</v>
      </c>
      <c r="AD99" s="30">
        <f t="shared" si="27"/>
        <v>18730051.144633617</v>
      </c>
      <c r="AE99" s="24"/>
      <c r="AF99" s="24">
        <f t="shared" si="30"/>
        <v>32767.400494342703</v>
      </c>
      <c r="AG99" s="24">
        <f t="shared" si="31"/>
        <v>-85725.008294446496</v>
      </c>
      <c r="AI99" s="24">
        <f>IF(OR(B99="Q2",B99="Q3"),Business_peak/E99,Business_nonpeak/E99)</f>
        <v>7142.8571428571431</v>
      </c>
      <c r="AJ99" s="24">
        <f>IF(OR(B99="Q2",B99="Q3"),Economic_peak/F99,Economic_nonpeak/F99)</f>
        <v>362.31884057971013</v>
      </c>
      <c r="AO99">
        <f>AF99/AI99</f>
        <v>4.5874360692079783</v>
      </c>
      <c r="AP99">
        <f>AG99/AJ99</f>
        <v>-236.60102289267235</v>
      </c>
    </row>
    <row r="100" spans="1:42" x14ac:dyDescent="0.25">
      <c r="A100" s="6">
        <v>94</v>
      </c>
      <c r="B100" s="1" t="s">
        <v>0</v>
      </c>
      <c r="C100" s="1"/>
      <c r="D100" s="1">
        <v>47</v>
      </c>
      <c r="E100" s="1">
        <v>12</v>
      </c>
      <c r="F100" s="1">
        <v>148</v>
      </c>
      <c r="G100" s="3">
        <v>2</v>
      </c>
      <c r="N100" s="10">
        <f t="shared" si="16"/>
        <v>2400000</v>
      </c>
      <c r="O100" s="10">
        <f t="shared" si="17"/>
        <v>7400000</v>
      </c>
      <c r="P100" s="24">
        <f t="shared" si="28"/>
        <v>9800000</v>
      </c>
      <c r="R100" s="10">
        <f t="shared" si="18"/>
        <v>2000000</v>
      </c>
      <c r="S100" s="10">
        <f t="shared" si="19"/>
        <v>1500000</v>
      </c>
      <c r="T100" s="10">
        <f t="shared" si="20"/>
        <v>23457200</v>
      </c>
      <c r="U100" s="24">
        <f t="shared" si="21"/>
        <v>2450000</v>
      </c>
      <c r="V100" s="10">
        <f t="shared" si="22"/>
        <v>300000</v>
      </c>
      <c r="W100" s="24">
        <f t="shared" si="23"/>
        <v>150163.93079202034</v>
      </c>
      <c r="X100" s="24">
        <f t="shared" si="29"/>
        <v>29857363.930792019</v>
      </c>
      <c r="Z100" s="28">
        <f t="shared" si="24"/>
        <v>-27457363.930792019</v>
      </c>
      <c r="AA100" s="28">
        <f t="shared" si="25"/>
        <v>-22457363.930792019</v>
      </c>
      <c r="AB100" s="29"/>
      <c r="AC100" s="30">
        <f t="shared" si="26"/>
        <v>5971472.7861584043</v>
      </c>
      <c r="AD100" s="30">
        <f t="shared" si="27"/>
        <v>23885891.144633617</v>
      </c>
      <c r="AE100" s="24"/>
      <c r="AF100" s="24">
        <f t="shared" si="30"/>
        <v>-297622.73217986705</v>
      </c>
      <c r="AG100" s="24">
        <f t="shared" si="31"/>
        <v>-111391.15638265958</v>
      </c>
      <c r="AI100" s="24">
        <f>IF(OR(B100="Q2",B100="Q3"),Business_peak/E100,Business_nonpeak/E100)</f>
        <v>16666.666666666668</v>
      </c>
      <c r="AJ100" s="24">
        <f>IF(OR(B100="Q2",B100="Q3"),Economic_peak/F100,Economic_nonpeak/F100)</f>
        <v>337.83783783783781</v>
      </c>
      <c r="AO100">
        <f>AF100/AI100</f>
        <v>-17.857363930792022</v>
      </c>
      <c r="AP100">
        <f>AG100/AJ100</f>
        <v>-329.71782289267236</v>
      </c>
    </row>
    <row r="101" spans="1:42" x14ac:dyDescent="0.25">
      <c r="A101" s="6">
        <v>95</v>
      </c>
      <c r="B101" s="1" t="s">
        <v>0</v>
      </c>
      <c r="C101" s="1"/>
      <c r="D101" s="1">
        <v>48</v>
      </c>
      <c r="E101" s="1">
        <v>17</v>
      </c>
      <c r="F101" s="1">
        <v>214</v>
      </c>
      <c r="G101" s="3">
        <v>-1</v>
      </c>
      <c r="N101" s="10">
        <f t="shared" si="16"/>
        <v>3400000</v>
      </c>
      <c r="O101" s="10">
        <f t="shared" si="17"/>
        <v>10700000</v>
      </c>
      <c r="P101" s="24">
        <f t="shared" si="28"/>
        <v>14100000</v>
      </c>
      <c r="R101" s="10">
        <f t="shared" si="18"/>
        <v>2000000</v>
      </c>
      <c r="S101" s="10">
        <f t="shared" si="19"/>
        <v>2500000</v>
      </c>
      <c r="T101" s="10">
        <f t="shared" si="20"/>
        <v>15337400</v>
      </c>
      <c r="U101" s="24">
        <f t="shared" si="21"/>
        <v>3525000</v>
      </c>
      <c r="V101" s="10">
        <f t="shared" si="22"/>
        <v>300000</v>
      </c>
      <c r="W101" s="24">
        <f t="shared" si="23"/>
        <v>150163.93079202034</v>
      </c>
      <c r="X101" s="24">
        <f t="shared" si="29"/>
        <v>23812563.930792019</v>
      </c>
      <c r="Z101" s="28">
        <f t="shared" si="24"/>
        <v>-20412563.930792019</v>
      </c>
      <c r="AA101" s="28">
        <f t="shared" si="25"/>
        <v>-13112563.930792019</v>
      </c>
      <c r="AB101" s="29"/>
      <c r="AC101" s="30">
        <f t="shared" si="26"/>
        <v>4762512.7861584043</v>
      </c>
      <c r="AD101" s="30">
        <f t="shared" si="27"/>
        <v>19050051.144633617</v>
      </c>
      <c r="AE101" s="24"/>
      <c r="AF101" s="24">
        <f t="shared" si="30"/>
        <v>-80147.810950494371</v>
      </c>
      <c r="AG101" s="24">
        <f t="shared" si="31"/>
        <v>-39018.930582400084</v>
      </c>
      <c r="AI101" s="24">
        <f>IF(OR(B101="Q2",B101="Q3"),Business_peak/E101,Business_nonpeak/E101)</f>
        <v>11764.705882352941</v>
      </c>
      <c r="AJ101" s="24">
        <f>IF(OR(B101="Q2",B101="Q3"),Economic_peak/F101,Economic_nonpeak/F101)</f>
        <v>233.64485981308411</v>
      </c>
      <c r="AO101">
        <f>AF101/AI101</f>
        <v>-6.812563930792022</v>
      </c>
      <c r="AP101">
        <f>AG101/AJ101</f>
        <v>-167.00102289267235</v>
      </c>
    </row>
    <row r="102" spans="1:42" x14ac:dyDescent="0.25">
      <c r="A102" s="6">
        <v>96</v>
      </c>
      <c r="B102" s="1" t="s">
        <v>0</v>
      </c>
      <c r="C102" s="1"/>
      <c r="D102" s="1">
        <v>48</v>
      </c>
      <c r="E102" s="1">
        <v>12</v>
      </c>
      <c r="F102" s="1">
        <v>172</v>
      </c>
      <c r="G102" s="3">
        <v>2</v>
      </c>
      <c r="N102" s="10">
        <f t="shared" si="16"/>
        <v>2400000</v>
      </c>
      <c r="O102" s="10">
        <f t="shared" si="17"/>
        <v>8600000</v>
      </c>
      <c r="P102" s="24">
        <f t="shared" si="28"/>
        <v>11000000</v>
      </c>
      <c r="R102" s="10">
        <f t="shared" si="18"/>
        <v>2000000</v>
      </c>
      <c r="S102" s="10">
        <f t="shared" si="19"/>
        <v>1500000</v>
      </c>
      <c r="T102" s="10">
        <f t="shared" si="20"/>
        <v>23457200</v>
      </c>
      <c r="U102" s="24">
        <f t="shared" si="21"/>
        <v>2750000</v>
      </c>
      <c r="V102" s="10">
        <f t="shared" si="22"/>
        <v>300000</v>
      </c>
      <c r="W102" s="24">
        <f t="shared" si="23"/>
        <v>150163.93079202034</v>
      </c>
      <c r="X102" s="24">
        <f t="shared" si="29"/>
        <v>30157363.930792019</v>
      </c>
      <c r="Z102" s="28">
        <f t="shared" si="24"/>
        <v>-27757363.930792019</v>
      </c>
      <c r="AA102" s="28">
        <f t="shared" si="25"/>
        <v>-21557363.930792019</v>
      </c>
      <c r="AB102" s="29"/>
      <c r="AC102" s="30">
        <f t="shared" si="26"/>
        <v>6031472.7861584043</v>
      </c>
      <c r="AD102" s="30">
        <f t="shared" si="27"/>
        <v>24125891.144633617</v>
      </c>
      <c r="AE102" s="24"/>
      <c r="AF102" s="24">
        <f t="shared" si="30"/>
        <v>-302622.73217986705</v>
      </c>
      <c r="AG102" s="24">
        <f t="shared" si="31"/>
        <v>-90266.808980428003</v>
      </c>
      <c r="AI102" s="24">
        <f>IF(OR(B102="Q2",B102="Q3"),Business_peak/E102,Business_nonpeak/E102)</f>
        <v>16666.666666666668</v>
      </c>
      <c r="AJ102" s="24">
        <f>IF(OR(B102="Q2",B102="Q3"),Economic_peak/F102,Economic_nonpeak/F102)</f>
        <v>290.69767441860466</v>
      </c>
      <c r="AO102">
        <f>AF102/AI102</f>
        <v>-18.157363930792023</v>
      </c>
      <c r="AP102">
        <f>AG102/AJ102</f>
        <v>-310.51782289267231</v>
      </c>
    </row>
    <row r="103" spans="1:42" x14ac:dyDescent="0.25">
      <c r="A103" s="6">
        <v>97</v>
      </c>
      <c r="B103" s="1" t="s">
        <v>0</v>
      </c>
      <c r="C103" s="1"/>
      <c r="D103" s="1">
        <v>49</v>
      </c>
      <c r="E103" s="1">
        <v>22</v>
      </c>
      <c r="F103" s="1">
        <v>139</v>
      </c>
      <c r="G103" s="3">
        <v>0</v>
      </c>
      <c r="N103" s="10">
        <f t="shared" si="16"/>
        <v>4400000</v>
      </c>
      <c r="O103" s="10">
        <f t="shared" si="17"/>
        <v>6950000</v>
      </c>
      <c r="P103" s="24">
        <f t="shared" si="28"/>
        <v>11350000</v>
      </c>
      <c r="R103" s="10">
        <f t="shared" si="18"/>
        <v>2000000</v>
      </c>
      <c r="S103" s="10">
        <f t="shared" si="19"/>
        <v>2500000</v>
      </c>
      <c r="T103" s="10">
        <f t="shared" si="20"/>
        <v>18044000</v>
      </c>
      <c r="U103" s="24">
        <f t="shared" si="21"/>
        <v>2837500</v>
      </c>
      <c r="V103" s="10">
        <f t="shared" si="22"/>
        <v>300000</v>
      </c>
      <c r="W103" s="24">
        <f t="shared" si="23"/>
        <v>150163.93079202034</v>
      </c>
      <c r="X103" s="24">
        <f t="shared" si="29"/>
        <v>25831663.930792019</v>
      </c>
      <c r="Z103" s="28">
        <f t="shared" si="24"/>
        <v>-21431663.930792019</v>
      </c>
      <c r="AA103" s="28">
        <f t="shared" si="25"/>
        <v>-18881663.930792019</v>
      </c>
      <c r="AB103" s="29"/>
      <c r="AC103" s="30">
        <f t="shared" si="26"/>
        <v>5166332.7861584043</v>
      </c>
      <c r="AD103" s="30">
        <f t="shared" si="27"/>
        <v>20665331.144633617</v>
      </c>
      <c r="AE103" s="24"/>
      <c r="AF103" s="24">
        <f t="shared" si="30"/>
        <v>-34833.308461745648</v>
      </c>
      <c r="AG103" s="24">
        <f t="shared" si="31"/>
        <v>-98671.447083695093</v>
      </c>
      <c r="AI103" s="24">
        <f>IF(OR(B103="Q2",B103="Q3"),Business_peak/E103,Business_nonpeak/E103)</f>
        <v>9090.9090909090901</v>
      </c>
      <c r="AJ103" s="24">
        <f>IF(OR(B103="Q2",B103="Q3"),Economic_peak/F103,Economic_nonpeak/F103)</f>
        <v>359.71223021582733</v>
      </c>
      <c r="AO103">
        <f>AF103/AI103</f>
        <v>-3.8316639307920215</v>
      </c>
      <c r="AP103">
        <f>AG103/AJ103</f>
        <v>-274.30662289267235</v>
      </c>
    </row>
    <row r="104" spans="1:42" x14ac:dyDescent="0.25">
      <c r="A104" s="6">
        <v>98</v>
      </c>
      <c r="B104" s="1" t="s">
        <v>0</v>
      </c>
      <c r="C104" s="1"/>
      <c r="D104" s="1">
        <v>49</v>
      </c>
      <c r="E104" s="1">
        <v>23</v>
      </c>
      <c r="F104" s="1">
        <v>227</v>
      </c>
      <c r="G104" s="3">
        <v>2</v>
      </c>
      <c r="N104" s="10">
        <f t="shared" si="16"/>
        <v>4600000</v>
      </c>
      <c r="O104" s="10">
        <f t="shared" si="17"/>
        <v>11350000</v>
      </c>
      <c r="P104" s="24">
        <f t="shared" si="28"/>
        <v>15950000</v>
      </c>
      <c r="R104" s="10">
        <f t="shared" si="18"/>
        <v>2000000</v>
      </c>
      <c r="S104" s="10">
        <f t="shared" si="19"/>
        <v>1500000</v>
      </c>
      <c r="T104" s="10">
        <f t="shared" si="20"/>
        <v>23457200</v>
      </c>
      <c r="U104" s="24">
        <f t="shared" si="21"/>
        <v>3987500</v>
      </c>
      <c r="V104" s="10">
        <f t="shared" si="22"/>
        <v>300000</v>
      </c>
      <c r="W104" s="24">
        <f t="shared" si="23"/>
        <v>150163.93079202034</v>
      </c>
      <c r="X104" s="24">
        <f t="shared" si="29"/>
        <v>31394863.930792019</v>
      </c>
      <c r="Z104" s="28">
        <f t="shared" si="24"/>
        <v>-26794863.930792019</v>
      </c>
      <c r="AA104" s="28">
        <f t="shared" si="25"/>
        <v>-20044863.930792019</v>
      </c>
      <c r="AB104" s="29"/>
      <c r="AC104" s="30">
        <f t="shared" si="26"/>
        <v>6278972.7861584043</v>
      </c>
      <c r="AD104" s="30">
        <f t="shared" si="27"/>
        <v>25115891.144633617</v>
      </c>
      <c r="AE104" s="24"/>
      <c r="AF104" s="24">
        <f t="shared" si="30"/>
        <v>-72998.816789495846</v>
      </c>
      <c r="AG104" s="24">
        <f t="shared" si="31"/>
        <v>-60642.692267108447</v>
      </c>
      <c r="AI104" s="24">
        <f>IF(OR(B104="Q2",B104="Q3"),Business_peak/E104,Business_nonpeak/E104)</f>
        <v>8695.652173913044</v>
      </c>
      <c r="AJ104" s="24">
        <f>IF(OR(B104="Q2",B104="Q3"),Economic_peak/F104,Economic_nonpeak/F104)</f>
        <v>220.26431718061673</v>
      </c>
      <c r="AO104">
        <f>AF104/AI104</f>
        <v>-8.3948639307920221</v>
      </c>
      <c r="AP104">
        <f>AG104/AJ104</f>
        <v>-275.31782289267238</v>
      </c>
    </row>
    <row r="105" spans="1:42" x14ac:dyDescent="0.25">
      <c r="A105" s="6">
        <v>99</v>
      </c>
      <c r="B105" s="1" t="s">
        <v>0</v>
      </c>
      <c r="C105" s="1"/>
      <c r="D105" s="1">
        <v>50</v>
      </c>
      <c r="E105" s="1">
        <v>21</v>
      </c>
      <c r="F105" s="1">
        <v>225</v>
      </c>
      <c r="G105" s="3">
        <v>-2</v>
      </c>
      <c r="N105" s="10">
        <f t="shared" si="16"/>
        <v>4200000</v>
      </c>
      <c r="O105" s="10">
        <f t="shared" si="17"/>
        <v>11250000</v>
      </c>
      <c r="P105" s="24">
        <f t="shared" si="28"/>
        <v>15450000</v>
      </c>
      <c r="R105" s="10">
        <f t="shared" si="18"/>
        <v>2000000</v>
      </c>
      <c r="S105" s="10">
        <f t="shared" si="19"/>
        <v>2500000</v>
      </c>
      <c r="T105" s="10">
        <f t="shared" si="20"/>
        <v>12630800</v>
      </c>
      <c r="U105" s="24">
        <f t="shared" si="21"/>
        <v>3862500</v>
      </c>
      <c r="V105" s="10">
        <f t="shared" si="22"/>
        <v>300000</v>
      </c>
      <c r="W105" s="24">
        <f t="shared" si="23"/>
        <v>150163.93079202034</v>
      </c>
      <c r="X105" s="24">
        <f t="shared" si="29"/>
        <v>21443463.930792019</v>
      </c>
      <c r="Z105" s="28">
        <f t="shared" si="24"/>
        <v>-17243463.930792019</v>
      </c>
      <c r="AA105" s="28">
        <f t="shared" si="25"/>
        <v>-10193463.930792019</v>
      </c>
      <c r="AB105" s="29"/>
      <c r="AC105" s="30">
        <f t="shared" si="26"/>
        <v>4288692.7861584043</v>
      </c>
      <c r="AD105" s="30">
        <f t="shared" si="27"/>
        <v>17154771.144633617</v>
      </c>
      <c r="AE105" s="24"/>
      <c r="AF105" s="24">
        <f t="shared" si="30"/>
        <v>-4223.4660075430629</v>
      </c>
      <c r="AG105" s="24">
        <f t="shared" si="31"/>
        <v>-26243.427309482744</v>
      </c>
      <c r="AI105" s="24">
        <f>IF(OR(B105="Q2",B105="Q3"),Business_peak/E105,Business_nonpeak/E105)</f>
        <v>9523.8095238095229</v>
      </c>
      <c r="AJ105" s="24">
        <f>IF(OR(B105="Q2",B105="Q3"),Economic_peak/F105,Economic_nonpeak/F105)</f>
        <v>222.22222222222223</v>
      </c>
      <c r="AO105">
        <f>AF105/AI105</f>
        <v>-0.44346393079202162</v>
      </c>
      <c r="AP105">
        <f>AG105/AJ105</f>
        <v>-118.09542289267235</v>
      </c>
    </row>
    <row r="106" spans="1:42" x14ac:dyDescent="0.25">
      <c r="A106" s="6">
        <v>100</v>
      </c>
      <c r="B106" s="1" t="s">
        <v>0</v>
      </c>
      <c r="C106" s="1"/>
      <c r="D106" s="1">
        <v>50</v>
      </c>
      <c r="E106" s="1">
        <v>18</v>
      </c>
      <c r="F106" s="1">
        <v>203</v>
      </c>
      <c r="G106" s="3">
        <v>0</v>
      </c>
      <c r="N106" s="10">
        <f t="shared" si="16"/>
        <v>3600000</v>
      </c>
      <c r="O106" s="10">
        <f t="shared" si="17"/>
        <v>10150000</v>
      </c>
      <c r="P106" s="24">
        <f t="shared" si="28"/>
        <v>13750000</v>
      </c>
      <c r="R106" s="10">
        <f t="shared" si="18"/>
        <v>2000000</v>
      </c>
      <c r="S106" s="10">
        <f t="shared" si="19"/>
        <v>1500000</v>
      </c>
      <c r="T106" s="10">
        <f t="shared" si="20"/>
        <v>18044000</v>
      </c>
      <c r="U106" s="24">
        <f t="shared" si="21"/>
        <v>3437500</v>
      </c>
      <c r="V106" s="10">
        <f t="shared" si="22"/>
        <v>300000</v>
      </c>
      <c r="W106" s="24">
        <f t="shared" si="23"/>
        <v>150163.93079202034</v>
      </c>
      <c r="X106" s="24">
        <f t="shared" si="29"/>
        <v>25431663.930792019</v>
      </c>
      <c r="Z106" s="28">
        <f t="shared" si="24"/>
        <v>-21831663.930792019</v>
      </c>
      <c r="AA106" s="28">
        <f t="shared" si="25"/>
        <v>-15281663.930792019</v>
      </c>
      <c r="AB106" s="29"/>
      <c r="AC106" s="30">
        <f t="shared" si="26"/>
        <v>5086332.7861584043</v>
      </c>
      <c r="AD106" s="30">
        <f t="shared" si="27"/>
        <v>20345331.144633617</v>
      </c>
      <c r="AE106" s="24"/>
      <c r="AF106" s="24">
        <f t="shared" si="30"/>
        <v>-82574.043675466906</v>
      </c>
      <c r="AG106" s="24">
        <f t="shared" si="31"/>
        <v>-50223.306131200086</v>
      </c>
      <c r="AI106" s="24">
        <f>IF(OR(B106="Q2",B106="Q3"),Business_peak/E106,Business_nonpeak/E106)</f>
        <v>11111.111111111111</v>
      </c>
      <c r="AJ106" s="24">
        <f>IF(OR(B106="Q2",B106="Q3"),Economic_peak/F106,Economic_nonpeak/F106)</f>
        <v>246.30541871921181</v>
      </c>
      <c r="AO106">
        <f>AF106/AI106</f>
        <v>-7.4316639307920216</v>
      </c>
      <c r="AP106">
        <f>AG106/AJ106</f>
        <v>-203.90662289267235</v>
      </c>
    </row>
    <row r="107" spans="1:42" x14ac:dyDescent="0.25">
      <c r="A107" s="6">
        <v>101</v>
      </c>
      <c r="B107" s="1" t="s">
        <v>0</v>
      </c>
      <c r="C107" s="1"/>
      <c r="D107" s="1">
        <v>51</v>
      </c>
      <c r="E107" s="1">
        <v>14</v>
      </c>
      <c r="F107" s="1">
        <v>165</v>
      </c>
      <c r="G107" s="3">
        <v>-1</v>
      </c>
      <c r="N107" s="10">
        <f t="shared" si="16"/>
        <v>2800000</v>
      </c>
      <c r="O107" s="10">
        <f t="shared" si="17"/>
        <v>8250000</v>
      </c>
      <c r="P107" s="24">
        <f t="shared" si="28"/>
        <v>11050000</v>
      </c>
      <c r="R107" s="10">
        <f t="shared" si="18"/>
        <v>2000000</v>
      </c>
      <c r="S107" s="10">
        <f t="shared" si="19"/>
        <v>2500000</v>
      </c>
      <c r="T107" s="10">
        <f t="shared" si="20"/>
        <v>15337400</v>
      </c>
      <c r="U107" s="24">
        <f t="shared" si="21"/>
        <v>2762500</v>
      </c>
      <c r="V107" s="10">
        <f t="shared" si="22"/>
        <v>300000</v>
      </c>
      <c r="W107" s="24">
        <f t="shared" si="23"/>
        <v>150163.93079202034</v>
      </c>
      <c r="X107" s="24">
        <f t="shared" si="29"/>
        <v>23050063.930792019</v>
      </c>
      <c r="Z107" s="28">
        <f t="shared" si="24"/>
        <v>-20250063.930792019</v>
      </c>
      <c r="AA107" s="28">
        <f t="shared" si="25"/>
        <v>-14800063.930792019</v>
      </c>
      <c r="AB107" s="29"/>
      <c r="AC107" s="30">
        <f t="shared" si="26"/>
        <v>4610012.7861584043</v>
      </c>
      <c r="AD107" s="30">
        <f t="shared" si="27"/>
        <v>18440051.144633617</v>
      </c>
      <c r="AE107" s="24"/>
      <c r="AF107" s="24">
        <f t="shared" si="30"/>
        <v>-129286.62758274317</v>
      </c>
      <c r="AG107" s="24">
        <f t="shared" si="31"/>
        <v>-61757.885725052227</v>
      </c>
      <c r="AI107" s="24">
        <f>IF(OR(B107="Q2",B107="Q3"),Business_peak/E107,Business_nonpeak/E107)</f>
        <v>14285.714285714286</v>
      </c>
      <c r="AJ107" s="24">
        <f>IF(OR(B107="Q2",B107="Q3"),Economic_peak/F107,Economic_nonpeak/F107)</f>
        <v>303.030303030303</v>
      </c>
      <c r="AO107">
        <f>AF107/AI107</f>
        <v>-9.050063930792021</v>
      </c>
      <c r="AP107">
        <f>AG107/AJ107</f>
        <v>-203.80102289267236</v>
      </c>
    </row>
    <row r="108" spans="1:42" x14ac:dyDescent="0.25">
      <c r="A108" s="6">
        <v>102</v>
      </c>
      <c r="B108" s="1" t="s">
        <v>0</v>
      </c>
      <c r="C108" s="1"/>
      <c r="D108" s="1">
        <v>51</v>
      </c>
      <c r="E108" s="1">
        <v>12</v>
      </c>
      <c r="F108" s="1">
        <v>169</v>
      </c>
      <c r="G108" s="3">
        <v>2</v>
      </c>
      <c r="N108" s="10">
        <f t="shared" si="16"/>
        <v>2400000</v>
      </c>
      <c r="O108" s="10">
        <f t="shared" si="17"/>
        <v>8450000</v>
      </c>
      <c r="P108" s="24">
        <f t="shared" si="28"/>
        <v>10850000</v>
      </c>
      <c r="R108" s="10">
        <f t="shared" si="18"/>
        <v>2000000</v>
      </c>
      <c r="S108" s="10">
        <f t="shared" si="19"/>
        <v>1500000</v>
      </c>
      <c r="T108" s="10">
        <f t="shared" si="20"/>
        <v>23457200</v>
      </c>
      <c r="U108" s="24">
        <f t="shared" si="21"/>
        <v>2712500</v>
      </c>
      <c r="V108" s="10">
        <f t="shared" si="22"/>
        <v>300000</v>
      </c>
      <c r="W108" s="24">
        <f t="shared" si="23"/>
        <v>150163.93079202034</v>
      </c>
      <c r="X108" s="24">
        <f t="shared" si="29"/>
        <v>30119863.930792019</v>
      </c>
      <c r="Z108" s="28">
        <f t="shared" si="24"/>
        <v>-27719863.930792019</v>
      </c>
      <c r="AA108" s="28">
        <f t="shared" si="25"/>
        <v>-21669863.930792019</v>
      </c>
      <c r="AB108" s="29"/>
      <c r="AC108" s="30">
        <f t="shared" si="26"/>
        <v>6023972.7861584043</v>
      </c>
      <c r="AD108" s="30">
        <f t="shared" si="27"/>
        <v>24095891.144633617</v>
      </c>
      <c r="AE108" s="24"/>
      <c r="AF108" s="24">
        <f t="shared" si="30"/>
        <v>-301997.73217986705</v>
      </c>
      <c r="AG108" s="24">
        <f t="shared" si="31"/>
        <v>-92579.237542210758</v>
      </c>
      <c r="AI108" s="24">
        <f>IF(OR(B108="Q2",B108="Q3"),Business_peak/E108,Business_nonpeak/E108)</f>
        <v>16666.666666666668</v>
      </c>
      <c r="AJ108" s="24">
        <f>IF(OR(B108="Q2",B108="Q3"),Economic_peak/F108,Economic_nonpeak/F108)</f>
        <v>295.85798816568047</v>
      </c>
      <c r="AO108">
        <f>AF108/AI108</f>
        <v>-18.119863930792022</v>
      </c>
      <c r="AP108">
        <f>AG108/AJ108</f>
        <v>-312.91782289267235</v>
      </c>
    </row>
    <row r="109" spans="1:42" x14ac:dyDescent="0.25">
      <c r="A109" s="6">
        <v>103</v>
      </c>
      <c r="B109" s="1" t="s">
        <v>0</v>
      </c>
      <c r="C109" s="1"/>
      <c r="D109" s="1">
        <v>52</v>
      </c>
      <c r="E109" s="1">
        <v>14</v>
      </c>
      <c r="F109" s="1">
        <v>136</v>
      </c>
      <c r="G109" s="3">
        <v>-2</v>
      </c>
      <c r="N109" s="10">
        <f t="shared" si="16"/>
        <v>2800000</v>
      </c>
      <c r="O109" s="10">
        <f t="shared" si="17"/>
        <v>6800000</v>
      </c>
      <c r="P109" s="24">
        <f t="shared" si="28"/>
        <v>9600000</v>
      </c>
      <c r="R109" s="10">
        <f t="shared" si="18"/>
        <v>2000000</v>
      </c>
      <c r="S109" s="10">
        <f t="shared" si="19"/>
        <v>2500000</v>
      </c>
      <c r="T109" s="10">
        <f t="shared" si="20"/>
        <v>12630800</v>
      </c>
      <c r="U109" s="24">
        <f t="shared" si="21"/>
        <v>2400000</v>
      </c>
      <c r="V109" s="10">
        <f t="shared" si="22"/>
        <v>300000</v>
      </c>
      <c r="W109" s="24">
        <f t="shared" si="23"/>
        <v>150163.93079202034</v>
      </c>
      <c r="X109" s="24">
        <f t="shared" si="29"/>
        <v>19980963.930792019</v>
      </c>
      <c r="Z109" s="28">
        <f t="shared" si="24"/>
        <v>-17180963.930792019</v>
      </c>
      <c r="AA109" s="28">
        <f t="shared" si="25"/>
        <v>-13180963.930792019</v>
      </c>
      <c r="AB109" s="29"/>
      <c r="AC109" s="30">
        <f t="shared" si="26"/>
        <v>3996192.7861584038</v>
      </c>
      <c r="AD109" s="30">
        <f t="shared" si="27"/>
        <v>15984771.144633615</v>
      </c>
      <c r="AE109" s="24"/>
      <c r="AF109" s="24">
        <f t="shared" si="30"/>
        <v>-85442.341868457414</v>
      </c>
      <c r="AG109" s="24">
        <f t="shared" si="31"/>
        <v>-67535.081945835409</v>
      </c>
      <c r="AI109" s="24">
        <f>IF(OR(B109="Q2",B109="Q3"),Business_peak/E109,Business_nonpeak/E109)</f>
        <v>14285.714285714286</v>
      </c>
      <c r="AJ109" s="24">
        <f>IF(OR(B109="Q2",B109="Q3"),Economic_peak/F109,Economic_nonpeak/F109)</f>
        <v>367.64705882352939</v>
      </c>
      <c r="AO109">
        <f>AF109/AI109</f>
        <v>-5.9809639307920186</v>
      </c>
      <c r="AP109">
        <f>AG109/AJ109</f>
        <v>-183.69542289267233</v>
      </c>
    </row>
    <row r="110" spans="1:42" x14ac:dyDescent="0.25">
      <c r="A110" s="6">
        <v>104</v>
      </c>
      <c r="B110" s="1" t="s">
        <v>0</v>
      </c>
      <c r="C110" s="1"/>
      <c r="D110" s="1">
        <v>52</v>
      </c>
      <c r="E110" s="1">
        <v>19</v>
      </c>
      <c r="F110" s="1">
        <v>157</v>
      </c>
      <c r="G110" s="3">
        <v>1</v>
      </c>
      <c r="N110" s="10">
        <f t="shared" si="16"/>
        <v>3800000</v>
      </c>
      <c r="O110" s="10">
        <f t="shared" si="17"/>
        <v>7850000</v>
      </c>
      <c r="P110" s="24">
        <f t="shared" si="28"/>
        <v>11650000</v>
      </c>
      <c r="R110" s="10">
        <f t="shared" si="18"/>
        <v>2000000</v>
      </c>
      <c r="S110" s="10">
        <f t="shared" si="19"/>
        <v>1500000</v>
      </c>
      <c r="T110" s="10">
        <f t="shared" si="20"/>
        <v>20750600</v>
      </c>
      <c r="U110" s="24">
        <f t="shared" si="21"/>
        <v>2912500</v>
      </c>
      <c r="V110" s="10">
        <f t="shared" si="22"/>
        <v>300000</v>
      </c>
      <c r="W110" s="24">
        <f t="shared" si="23"/>
        <v>150163.93079202034</v>
      </c>
      <c r="X110" s="24">
        <f t="shared" si="29"/>
        <v>27613263.930792019</v>
      </c>
      <c r="Z110" s="28">
        <f t="shared" si="24"/>
        <v>-23813263.930792019</v>
      </c>
      <c r="AA110" s="28">
        <f t="shared" si="25"/>
        <v>-19763263.930792019</v>
      </c>
      <c r="AB110" s="29"/>
      <c r="AC110" s="30">
        <f t="shared" si="26"/>
        <v>5522652.7861584043</v>
      </c>
      <c r="AD110" s="30">
        <f t="shared" si="27"/>
        <v>22090611.144633617</v>
      </c>
      <c r="AE110" s="24"/>
      <c r="AF110" s="24">
        <f t="shared" si="30"/>
        <v>-90665.936113600226</v>
      </c>
      <c r="AG110" s="24">
        <f t="shared" si="31"/>
        <v>-90704.52958365361</v>
      </c>
      <c r="AI110" s="24">
        <f>IF(OR(B110="Q2",B110="Q3"),Business_peak/E110,Business_nonpeak/E110)</f>
        <v>10526.315789473685</v>
      </c>
      <c r="AJ110" s="24">
        <f>IF(OR(B110="Q2",B110="Q3"),Economic_peak/F110,Economic_nonpeak/F110)</f>
        <v>318.47133757961785</v>
      </c>
      <c r="AO110">
        <f>AF110/AI110</f>
        <v>-8.6132639307920211</v>
      </c>
      <c r="AP110">
        <f>AG110/AJ110</f>
        <v>-284.81222289267231</v>
      </c>
    </row>
    <row r="111" spans="1:42" x14ac:dyDescent="0.25">
      <c r="A111" s="6">
        <v>105</v>
      </c>
      <c r="B111" s="1" t="s">
        <v>0</v>
      </c>
      <c r="C111" s="1"/>
      <c r="D111" s="1">
        <v>53</v>
      </c>
      <c r="E111" s="1">
        <v>12</v>
      </c>
      <c r="F111" s="1">
        <v>144</v>
      </c>
      <c r="G111" s="3">
        <v>-2</v>
      </c>
      <c r="N111" s="10">
        <f t="shared" si="16"/>
        <v>2400000</v>
      </c>
      <c r="O111" s="10">
        <f t="shared" si="17"/>
        <v>7200000</v>
      </c>
      <c r="P111" s="24">
        <f t="shared" si="28"/>
        <v>9600000</v>
      </c>
      <c r="R111" s="10">
        <f t="shared" si="18"/>
        <v>2000000</v>
      </c>
      <c r="S111" s="10">
        <f t="shared" si="19"/>
        <v>2500000</v>
      </c>
      <c r="T111" s="10">
        <f t="shared" si="20"/>
        <v>12630800</v>
      </c>
      <c r="U111" s="24">
        <f t="shared" si="21"/>
        <v>2400000</v>
      </c>
      <c r="V111" s="10">
        <f t="shared" si="22"/>
        <v>300000</v>
      </c>
      <c r="W111" s="24">
        <f t="shared" si="23"/>
        <v>150163.93079202034</v>
      </c>
      <c r="X111" s="24">
        <f t="shared" si="29"/>
        <v>19980963.930792019</v>
      </c>
      <c r="Z111" s="28">
        <f t="shared" si="24"/>
        <v>-17580963.930792019</v>
      </c>
      <c r="AA111" s="28">
        <f t="shared" si="25"/>
        <v>-12780963.930792019</v>
      </c>
      <c r="AB111" s="29"/>
      <c r="AC111" s="30">
        <f t="shared" si="26"/>
        <v>3996192.7861584038</v>
      </c>
      <c r="AD111" s="30">
        <f t="shared" si="27"/>
        <v>15984771.144633615</v>
      </c>
      <c r="AE111" s="24"/>
      <c r="AF111" s="24">
        <f t="shared" si="30"/>
        <v>-133016.06551320033</v>
      </c>
      <c r="AG111" s="24">
        <f t="shared" si="31"/>
        <v>-61005.355171066774</v>
      </c>
      <c r="AI111" s="24">
        <f>IF(OR(B111="Q2",B111="Q3"),Business_peak/E111,Business_nonpeak/E111)</f>
        <v>16666.666666666668</v>
      </c>
      <c r="AJ111" s="24">
        <f>IF(OR(B111="Q2",B111="Q3"),Economic_peak/F111,Economic_nonpeak/F111)</f>
        <v>347.22222222222223</v>
      </c>
      <c r="AO111">
        <f>AF111/AI111</f>
        <v>-7.9809639307920195</v>
      </c>
      <c r="AP111">
        <f>AG111/AJ111</f>
        <v>-175.6954228926723</v>
      </c>
    </row>
    <row r="112" spans="1:42" x14ac:dyDescent="0.25">
      <c r="A112" s="6">
        <v>106</v>
      </c>
      <c r="B112" s="1" t="s">
        <v>0</v>
      </c>
      <c r="C112" s="1"/>
      <c r="D112" s="1">
        <v>53</v>
      </c>
      <c r="E112" s="1">
        <v>28</v>
      </c>
      <c r="F112" s="1">
        <v>121</v>
      </c>
      <c r="G112" s="3">
        <v>1</v>
      </c>
      <c r="N112" s="10">
        <f t="shared" si="16"/>
        <v>5600000</v>
      </c>
      <c r="O112" s="10">
        <f t="shared" si="17"/>
        <v>6050000</v>
      </c>
      <c r="P112" s="24">
        <f t="shared" si="28"/>
        <v>11650000</v>
      </c>
      <c r="R112" s="10">
        <f t="shared" si="18"/>
        <v>2000000</v>
      </c>
      <c r="S112" s="10">
        <f t="shared" si="19"/>
        <v>1500000</v>
      </c>
      <c r="T112" s="10">
        <f t="shared" si="20"/>
        <v>20750600</v>
      </c>
      <c r="U112" s="24">
        <f t="shared" si="21"/>
        <v>2912500</v>
      </c>
      <c r="V112" s="10">
        <f t="shared" si="22"/>
        <v>300000</v>
      </c>
      <c r="W112" s="24">
        <f t="shared" si="23"/>
        <v>150163.93079202034</v>
      </c>
      <c r="X112" s="24">
        <f t="shared" si="29"/>
        <v>27613263.930792019</v>
      </c>
      <c r="Z112" s="28">
        <f t="shared" si="24"/>
        <v>-22013263.930792019</v>
      </c>
      <c r="AA112" s="28">
        <f t="shared" si="25"/>
        <v>-21563263.930792019</v>
      </c>
      <c r="AB112" s="29"/>
      <c r="AC112" s="30">
        <f t="shared" si="26"/>
        <v>5522652.7861584043</v>
      </c>
      <c r="AD112" s="30">
        <f t="shared" si="27"/>
        <v>22090611.144633617</v>
      </c>
      <c r="AE112" s="24"/>
      <c r="AF112" s="24">
        <f t="shared" si="30"/>
        <v>2762.400494342703</v>
      </c>
      <c r="AG112" s="24">
        <f t="shared" si="31"/>
        <v>-132567.03425317039</v>
      </c>
      <c r="AI112" s="24">
        <f>IF(OR(B112="Q2",B112="Q3"),Business_peak/E112,Business_nonpeak/E112)</f>
        <v>7142.8571428571431</v>
      </c>
      <c r="AJ112" s="24">
        <f>IF(OR(B112="Q2",B112="Q3"),Economic_peak/F112,Economic_nonpeak/F112)</f>
        <v>413.22314049586777</v>
      </c>
      <c r="AO112">
        <f>AF112/AI112</f>
        <v>0.38673606920797843</v>
      </c>
      <c r="AP112">
        <f>AG112/AJ112</f>
        <v>-320.81222289267237</v>
      </c>
    </row>
    <row r="113" spans="1:42" x14ac:dyDescent="0.25">
      <c r="A113" s="6">
        <v>107</v>
      </c>
      <c r="B113" s="1" t="s">
        <v>0</v>
      </c>
      <c r="C113" s="1"/>
      <c r="D113" s="1">
        <v>54</v>
      </c>
      <c r="E113" s="1">
        <v>25</v>
      </c>
      <c r="F113" s="1">
        <v>172</v>
      </c>
      <c r="G113" s="3">
        <v>0</v>
      </c>
      <c r="N113" s="10">
        <f t="shared" si="16"/>
        <v>5000000</v>
      </c>
      <c r="O113" s="10">
        <f t="shared" si="17"/>
        <v>8600000</v>
      </c>
      <c r="P113" s="24">
        <f t="shared" si="28"/>
        <v>13600000</v>
      </c>
      <c r="R113" s="10">
        <f t="shared" si="18"/>
        <v>2000000</v>
      </c>
      <c r="S113" s="10">
        <f t="shared" si="19"/>
        <v>2500000</v>
      </c>
      <c r="T113" s="10">
        <f t="shared" si="20"/>
        <v>18044000</v>
      </c>
      <c r="U113" s="24">
        <f t="shared" si="21"/>
        <v>3400000</v>
      </c>
      <c r="V113" s="10">
        <f t="shared" si="22"/>
        <v>300000</v>
      </c>
      <c r="W113" s="24">
        <f t="shared" si="23"/>
        <v>150163.93079202034</v>
      </c>
      <c r="X113" s="24">
        <f t="shared" si="29"/>
        <v>26394163.930792019</v>
      </c>
      <c r="Z113" s="28">
        <f t="shared" si="24"/>
        <v>-21394163.930792019</v>
      </c>
      <c r="AA113" s="28">
        <f t="shared" si="25"/>
        <v>-17794163.930792019</v>
      </c>
      <c r="AB113" s="29"/>
      <c r="AC113" s="30">
        <f t="shared" si="26"/>
        <v>5278832.7861584043</v>
      </c>
      <c r="AD113" s="30">
        <f t="shared" si="27"/>
        <v>21115331.144633617</v>
      </c>
      <c r="AE113" s="24"/>
      <c r="AF113" s="24">
        <f t="shared" si="30"/>
        <v>-11153.311446336173</v>
      </c>
      <c r="AG113" s="24">
        <f t="shared" si="31"/>
        <v>-72763.553166474521</v>
      </c>
      <c r="AI113" s="24">
        <f>IF(OR(B113="Q2",B113="Q3"),Business_peak/E113,Business_nonpeak/E113)</f>
        <v>8000</v>
      </c>
      <c r="AJ113" s="24">
        <f>IF(OR(B113="Q2",B113="Q3"),Economic_peak/F113,Economic_nonpeak/F113)</f>
        <v>290.69767441860466</v>
      </c>
      <c r="AO113">
        <f>AF113/AI113</f>
        <v>-1.3941639307920215</v>
      </c>
      <c r="AP113">
        <f>AG113/AJ113</f>
        <v>-250.30662289267235</v>
      </c>
    </row>
    <row r="114" spans="1:42" x14ac:dyDescent="0.25">
      <c r="A114" s="6">
        <v>108</v>
      </c>
      <c r="B114" s="1" t="s">
        <v>0</v>
      </c>
      <c r="C114" s="1"/>
      <c r="D114" s="1">
        <v>54</v>
      </c>
      <c r="E114" s="1">
        <v>14</v>
      </c>
      <c r="F114" s="1">
        <v>160</v>
      </c>
      <c r="G114" s="3">
        <v>2</v>
      </c>
      <c r="N114" s="10">
        <f t="shared" si="16"/>
        <v>2800000</v>
      </c>
      <c r="O114" s="10">
        <f t="shared" si="17"/>
        <v>8000000</v>
      </c>
      <c r="P114" s="24">
        <f t="shared" si="28"/>
        <v>10800000</v>
      </c>
      <c r="R114" s="10">
        <f t="shared" si="18"/>
        <v>2000000</v>
      </c>
      <c r="S114" s="10">
        <f t="shared" si="19"/>
        <v>1500000</v>
      </c>
      <c r="T114" s="10">
        <f t="shared" si="20"/>
        <v>23457200</v>
      </c>
      <c r="U114" s="24">
        <f t="shared" si="21"/>
        <v>2700000</v>
      </c>
      <c r="V114" s="10">
        <f t="shared" si="22"/>
        <v>300000</v>
      </c>
      <c r="W114" s="24">
        <f t="shared" si="23"/>
        <v>150163.93079202034</v>
      </c>
      <c r="X114" s="24">
        <f t="shared" si="29"/>
        <v>30107363.930792019</v>
      </c>
      <c r="Z114" s="28">
        <f t="shared" si="24"/>
        <v>-27307363.930792019</v>
      </c>
      <c r="AA114" s="28">
        <f t="shared" si="25"/>
        <v>-22107363.930792019</v>
      </c>
      <c r="AB114" s="29"/>
      <c r="AC114" s="30">
        <f t="shared" si="26"/>
        <v>6021472.7861584043</v>
      </c>
      <c r="AD114" s="30">
        <f t="shared" si="27"/>
        <v>24085891.144633617</v>
      </c>
      <c r="AE114" s="24"/>
      <c r="AF114" s="24">
        <f t="shared" si="30"/>
        <v>-230105.1990113146</v>
      </c>
      <c r="AG114" s="24">
        <f t="shared" si="31"/>
        <v>-100536.8196539601</v>
      </c>
      <c r="AI114" s="24">
        <f>IF(OR(B114="Q2",B114="Q3"),Business_peak/E114,Business_nonpeak/E114)</f>
        <v>14285.714285714286</v>
      </c>
      <c r="AJ114" s="24">
        <f>IF(OR(B114="Q2",B114="Q3"),Economic_peak/F114,Economic_nonpeak/F114)</f>
        <v>312.5</v>
      </c>
      <c r="AO114">
        <f>AF114/AI114</f>
        <v>-16.107363930792022</v>
      </c>
      <c r="AP114">
        <f>AG114/AJ114</f>
        <v>-321.71782289267236</v>
      </c>
    </row>
    <row r="115" spans="1:42" x14ac:dyDescent="0.25">
      <c r="A115" s="6">
        <v>109</v>
      </c>
      <c r="B115" s="1" t="s">
        <v>0</v>
      </c>
      <c r="C115" s="1"/>
      <c r="D115" s="1">
        <v>55</v>
      </c>
      <c r="E115" s="1">
        <v>27</v>
      </c>
      <c r="F115" s="1">
        <v>209</v>
      </c>
      <c r="G115" s="3">
        <v>0</v>
      </c>
      <c r="N115" s="10">
        <f t="shared" si="16"/>
        <v>5400000</v>
      </c>
      <c r="O115" s="10">
        <f t="shared" si="17"/>
        <v>10450000</v>
      </c>
      <c r="P115" s="24">
        <f t="shared" si="28"/>
        <v>15850000</v>
      </c>
      <c r="R115" s="10">
        <f t="shared" si="18"/>
        <v>2000000</v>
      </c>
      <c r="S115" s="10">
        <f t="shared" si="19"/>
        <v>2500000</v>
      </c>
      <c r="T115" s="10">
        <f t="shared" si="20"/>
        <v>18044000</v>
      </c>
      <c r="U115" s="24">
        <f t="shared" si="21"/>
        <v>3962500</v>
      </c>
      <c r="V115" s="10">
        <f t="shared" si="22"/>
        <v>300000</v>
      </c>
      <c r="W115" s="24">
        <f t="shared" si="23"/>
        <v>150163.93079202034</v>
      </c>
      <c r="X115" s="24">
        <f t="shared" si="29"/>
        <v>26956663.930792019</v>
      </c>
      <c r="Z115" s="28">
        <f t="shared" si="24"/>
        <v>-21556663.930792019</v>
      </c>
      <c r="AA115" s="28">
        <f t="shared" si="25"/>
        <v>-16506663.930792019</v>
      </c>
      <c r="AB115" s="29"/>
      <c r="AC115" s="30">
        <f t="shared" si="26"/>
        <v>5391332.7861584043</v>
      </c>
      <c r="AD115" s="30">
        <f t="shared" si="27"/>
        <v>21565331.144633617</v>
      </c>
      <c r="AE115" s="24"/>
      <c r="AF115" s="24">
        <f t="shared" si="30"/>
        <v>321.00792005909949</v>
      </c>
      <c r="AG115" s="24">
        <f t="shared" si="31"/>
        <v>-53183.402605902476</v>
      </c>
      <c r="AI115" s="24">
        <f>IF(OR(B115="Q2",B115="Q3"),Business_peak/E115,Business_nonpeak/E115)</f>
        <v>7407.4074074074078</v>
      </c>
      <c r="AJ115" s="24">
        <f>IF(OR(B115="Q2",B115="Q3"),Economic_peak/F115,Economic_nonpeak/F115)</f>
        <v>239.23444976076556</v>
      </c>
      <c r="AO115">
        <f>AF115/AI115</f>
        <v>4.3336069207978431E-2</v>
      </c>
      <c r="AP115">
        <f>AG115/AJ115</f>
        <v>-222.30662289267235</v>
      </c>
    </row>
    <row r="116" spans="1:42" x14ac:dyDescent="0.25">
      <c r="A116" s="6">
        <v>110</v>
      </c>
      <c r="B116" s="1" t="s">
        <v>0</v>
      </c>
      <c r="C116" s="1"/>
      <c r="D116" s="1">
        <v>55</v>
      </c>
      <c r="E116" s="1">
        <v>25</v>
      </c>
      <c r="F116" s="1">
        <v>192</v>
      </c>
      <c r="G116" s="3">
        <v>0</v>
      </c>
      <c r="N116" s="10">
        <f t="shared" si="16"/>
        <v>5000000</v>
      </c>
      <c r="O116" s="10">
        <f t="shared" si="17"/>
        <v>9600000</v>
      </c>
      <c r="P116" s="24">
        <f t="shared" si="28"/>
        <v>14600000</v>
      </c>
      <c r="R116" s="10">
        <f t="shared" si="18"/>
        <v>2000000</v>
      </c>
      <c r="S116" s="10">
        <f t="shared" si="19"/>
        <v>1500000</v>
      </c>
      <c r="T116" s="10">
        <f t="shared" si="20"/>
        <v>18044000</v>
      </c>
      <c r="U116" s="24">
        <f t="shared" si="21"/>
        <v>3650000</v>
      </c>
      <c r="V116" s="10">
        <f t="shared" si="22"/>
        <v>300000</v>
      </c>
      <c r="W116" s="24">
        <f t="shared" si="23"/>
        <v>150163.93079202034</v>
      </c>
      <c r="X116" s="24">
        <f t="shared" si="29"/>
        <v>25644163.930792019</v>
      </c>
      <c r="Z116" s="28">
        <f t="shared" si="24"/>
        <v>-20644163.930792019</v>
      </c>
      <c r="AA116" s="28">
        <f t="shared" si="25"/>
        <v>-16044163.930792019</v>
      </c>
      <c r="AB116" s="29"/>
      <c r="AC116" s="30">
        <f t="shared" si="26"/>
        <v>5128832.7861584043</v>
      </c>
      <c r="AD116" s="30">
        <f t="shared" si="27"/>
        <v>20515331.144633617</v>
      </c>
      <c r="AE116" s="24"/>
      <c r="AF116" s="24">
        <f t="shared" si="30"/>
        <v>-5153.3114463361726</v>
      </c>
      <c r="AG116" s="24">
        <f t="shared" si="31"/>
        <v>-56850.683044966754</v>
      </c>
      <c r="AI116" s="24">
        <f>IF(OR(B116="Q2",B116="Q3"),Business_peak/E116,Business_nonpeak/E116)</f>
        <v>8000</v>
      </c>
      <c r="AJ116" s="24">
        <f>IF(OR(B116="Q2",B116="Q3"),Economic_peak/F116,Economic_nonpeak/F116)</f>
        <v>260.41666666666669</v>
      </c>
      <c r="AO116">
        <f>AF116/AI116</f>
        <v>-0.64416393079202161</v>
      </c>
      <c r="AP116">
        <f>AG116/AJ116</f>
        <v>-218.30662289267232</v>
      </c>
    </row>
    <row r="117" spans="1:42" x14ac:dyDescent="0.25">
      <c r="A117" s="6">
        <v>111</v>
      </c>
      <c r="B117" s="1" t="s">
        <v>0</v>
      </c>
      <c r="C117" s="1"/>
      <c r="D117" s="1">
        <v>56</v>
      </c>
      <c r="E117" s="1">
        <v>17</v>
      </c>
      <c r="F117" s="1">
        <v>230</v>
      </c>
      <c r="G117" s="3">
        <v>-2</v>
      </c>
      <c r="N117" s="10">
        <f t="shared" si="16"/>
        <v>3400000</v>
      </c>
      <c r="O117" s="10">
        <f t="shared" si="17"/>
        <v>11500000</v>
      </c>
      <c r="P117" s="24">
        <f t="shared" si="28"/>
        <v>14900000</v>
      </c>
      <c r="R117" s="10">
        <f t="shared" si="18"/>
        <v>2000000</v>
      </c>
      <c r="S117" s="10">
        <f t="shared" si="19"/>
        <v>2500000</v>
      </c>
      <c r="T117" s="10">
        <f t="shared" si="20"/>
        <v>12630800</v>
      </c>
      <c r="U117" s="24">
        <f t="shared" si="21"/>
        <v>3725000</v>
      </c>
      <c r="V117" s="10">
        <f t="shared" si="22"/>
        <v>300000</v>
      </c>
      <c r="W117" s="24">
        <f t="shared" si="23"/>
        <v>150163.93079202034</v>
      </c>
      <c r="X117" s="24">
        <f t="shared" si="29"/>
        <v>21305963.930792019</v>
      </c>
      <c r="Z117" s="28">
        <f t="shared" si="24"/>
        <v>-17905963.930792019</v>
      </c>
      <c r="AA117" s="28">
        <f t="shared" si="25"/>
        <v>-9805963.9307920188</v>
      </c>
      <c r="AB117" s="29"/>
      <c r="AC117" s="30">
        <f t="shared" si="26"/>
        <v>4261192.7861584043</v>
      </c>
      <c r="AD117" s="30">
        <f t="shared" si="27"/>
        <v>17044771.144633617</v>
      </c>
      <c r="AE117" s="24"/>
      <c r="AF117" s="24">
        <f t="shared" si="30"/>
        <v>-50658.39918578849</v>
      </c>
      <c r="AG117" s="24">
        <f t="shared" si="31"/>
        <v>-24107.700628841812</v>
      </c>
      <c r="AI117" s="24">
        <f>IF(OR(B117="Q2",B117="Q3"),Business_peak/E117,Business_nonpeak/E117)</f>
        <v>11764.705882352941</v>
      </c>
      <c r="AJ117" s="24">
        <f>IF(OR(B117="Q2",B117="Q3"),Economic_peak/F117,Economic_nonpeak/F117)</f>
        <v>217.39130434782609</v>
      </c>
      <c r="AO117">
        <f>AF117/AI117</f>
        <v>-4.3059639307920223</v>
      </c>
      <c r="AP117">
        <f>AG117/AJ117</f>
        <v>-110.89542289267233</v>
      </c>
    </row>
    <row r="118" spans="1:42" x14ac:dyDescent="0.25">
      <c r="A118" s="6">
        <v>112</v>
      </c>
      <c r="B118" s="1" t="s">
        <v>0</v>
      </c>
      <c r="C118" s="1"/>
      <c r="D118" s="1">
        <v>56</v>
      </c>
      <c r="E118" s="1">
        <v>15</v>
      </c>
      <c r="F118" s="1">
        <v>176</v>
      </c>
      <c r="G118" s="3">
        <v>2</v>
      </c>
      <c r="N118" s="10">
        <f t="shared" si="16"/>
        <v>3000000</v>
      </c>
      <c r="O118" s="10">
        <f t="shared" si="17"/>
        <v>8800000</v>
      </c>
      <c r="P118" s="24">
        <f t="shared" si="28"/>
        <v>11800000</v>
      </c>
      <c r="R118" s="10">
        <f t="shared" si="18"/>
        <v>2000000</v>
      </c>
      <c r="S118" s="10">
        <f t="shared" si="19"/>
        <v>1500000</v>
      </c>
      <c r="T118" s="10">
        <f t="shared" si="20"/>
        <v>23457200</v>
      </c>
      <c r="U118" s="24">
        <f t="shared" si="21"/>
        <v>2950000</v>
      </c>
      <c r="V118" s="10">
        <f t="shared" si="22"/>
        <v>300000</v>
      </c>
      <c r="W118" s="24">
        <f t="shared" si="23"/>
        <v>150163.93079202034</v>
      </c>
      <c r="X118" s="24">
        <f t="shared" si="29"/>
        <v>30357363.930792019</v>
      </c>
      <c r="Z118" s="28">
        <f t="shared" si="24"/>
        <v>-27357363.930792019</v>
      </c>
      <c r="AA118" s="28">
        <f t="shared" si="25"/>
        <v>-21557363.930792019</v>
      </c>
      <c r="AB118" s="29"/>
      <c r="AC118" s="30">
        <f t="shared" si="26"/>
        <v>6071472.7861584043</v>
      </c>
      <c r="AD118" s="30">
        <f t="shared" si="27"/>
        <v>24285891.144633617</v>
      </c>
      <c r="AE118" s="24"/>
      <c r="AF118" s="24">
        <f t="shared" si="30"/>
        <v>-204764.8524105603</v>
      </c>
      <c r="AG118" s="24">
        <f t="shared" si="31"/>
        <v>-87988.017867236456</v>
      </c>
      <c r="AI118" s="24">
        <f>IF(OR(B118="Q2",B118="Q3"),Business_peak/E118,Business_nonpeak/E118)</f>
        <v>13333.333333333334</v>
      </c>
      <c r="AJ118" s="24">
        <f>IF(OR(B118="Q2",B118="Q3"),Economic_peak/F118,Economic_nonpeak/F118)</f>
        <v>284.09090909090907</v>
      </c>
      <c r="AO118">
        <f>AF118/AI118</f>
        <v>-15.357363930792022</v>
      </c>
      <c r="AP118">
        <f>AG118/AJ118</f>
        <v>-309.71782289267236</v>
      </c>
    </row>
    <row r="119" spans="1:42" x14ac:dyDescent="0.25">
      <c r="A119" s="6">
        <v>113</v>
      </c>
      <c r="B119" s="1" t="s">
        <v>0</v>
      </c>
      <c r="C119" s="1"/>
      <c r="D119" s="1">
        <v>57</v>
      </c>
      <c r="E119" s="1">
        <v>24</v>
      </c>
      <c r="F119" s="1">
        <v>190</v>
      </c>
      <c r="G119" s="3">
        <v>-1</v>
      </c>
      <c r="N119" s="10">
        <f t="shared" si="16"/>
        <v>4800000</v>
      </c>
      <c r="O119" s="10">
        <f t="shared" si="17"/>
        <v>9500000</v>
      </c>
      <c r="P119" s="24">
        <f t="shared" si="28"/>
        <v>14300000</v>
      </c>
      <c r="R119" s="10">
        <f t="shared" si="18"/>
        <v>2000000</v>
      </c>
      <c r="S119" s="10">
        <f t="shared" si="19"/>
        <v>2500000</v>
      </c>
      <c r="T119" s="10">
        <f t="shared" si="20"/>
        <v>15337400</v>
      </c>
      <c r="U119" s="24">
        <f t="shared" si="21"/>
        <v>3575000</v>
      </c>
      <c r="V119" s="10">
        <f t="shared" si="22"/>
        <v>300000</v>
      </c>
      <c r="W119" s="24">
        <f t="shared" si="23"/>
        <v>150163.93079202034</v>
      </c>
      <c r="X119" s="24">
        <f t="shared" si="29"/>
        <v>23862563.930792019</v>
      </c>
      <c r="Z119" s="28">
        <f t="shared" si="24"/>
        <v>-19062563.930792019</v>
      </c>
      <c r="AA119" s="28">
        <f t="shared" si="25"/>
        <v>-14362563.930792019</v>
      </c>
      <c r="AB119" s="29"/>
      <c r="AC119" s="30">
        <f t="shared" si="26"/>
        <v>4772512.7861584043</v>
      </c>
      <c r="AD119" s="30">
        <f t="shared" si="27"/>
        <v>19090051.144633617</v>
      </c>
      <c r="AE119" s="24"/>
      <c r="AF119" s="24">
        <f t="shared" si="30"/>
        <v>1145.3005767331535</v>
      </c>
      <c r="AG119" s="24">
        <f t="shared" si="31"/>
        <v>-50473.953392808515</v>
      </c>
      <c r="AI119" s="24">
        <f>IF(OR(B119="Q2",B119="Q3"),Business_peak/E119,Business_nonpeak/E119)</f>
        <v>8333.3333333333339</v>
      </c>
      <c r="AJ119" s="24">
        <f>IF(OR(B119="Q2",B119="Q3"),Economic_peak/F119,Economic_nonpeak/F119)</f>
        <v>263.15789473684208</v>
      </c>
      <c r="AO119">
        <f>AF119/AI119</f>
        <v>0.13743606920797841</v>
      </c>
      <c r="AP119">
        <f>AG119/AJ119</f>
        <v>-191.80102289267236</v>
      </c>
    </row>
    <row r="120" spans="1:42" x14ac:dyDescent="0.25">
      <c r="A120" s="6">
        <v>114</v>
      </c>
      <c r="B120" s="1" t="s">
        <v>0</v>
      </c>
      <c r="C120" s="1"/>
      <c r="D120" s="1">
        <v>57</v>
      </c>
      <c r="E120" s="1">
        <v>19</v>
      </c>
      <c r="F120" s="1">
        <v>180</v>
      </c>
      <c r="G120" s="3">
        <v>0</v>
      </c>
      <c r="N120" s="10">
        <f t="shared" si="16"/>
        <v>3800000</v>
      </c>
      <c r="O120" s="10">
        <f t="shared" si="17"/>
        <v>9000000</v>
      </c>
      <c r="P120" s="24">
        <f t="shared" si="28"/>
        <v>12800000</v>
      </c>
      <c r="R120" s="10">
        <f t="shared" si="18"/>
        <v>2000000</v>
      </c>
      <c r="S120" s="10">
        <f t="shared" si="19"/>
        <v>1500000</v>
      </c>
      <c r="T120" s="10">
        <f t="shared" si="20"/>
        <v>18044000</v>
      </c>
      <c r="U120" s="24">
        <f t="shared" si="21"/>
        <v>3200000</v>
      </c>
      <c r="V120" s="10">
        <f t="shared" si="22"/>
        <v>300000</v>
      </c>
      <c r="W120" s="24">
        <f t="shared" si="23"/>
        <v>150163.93079202034</v>
      </c>
      <c r="X120" s="24">
        <f t="shared" si="29"/>
        <v>25194163.930792019</v>
      </c>
      <c r="Z120" s="28">
        <f t="shared" si="24"/>
        <v>-21394163.930792019</v>
      </c>
      <c r="AA120" s="28">
        <f t="shared" si="25"/>
        <v>-16194163.930792019</v>
      </c>
      <c r="AB120" s="29"/>
      <c r="AC120" s="30">
        <f t="shared" si="26"/>
        <v>5038832.7861584043</v>
      </c>
      <c r="AD120" s="30">
        <f t="shared" si="27"/>
        <v>20155331.144633617</v>
      </c>
      <c r="AE120" s="24"/>
      <c r="AF120" s="24">
        <f t="shared" si="30"/>
        <v>-65201.72558728444</v>
      </c>
      <c r="AG120" s="24">
        <f t="shared" si="31"/>
        <v>-61974.061914631209</v>
      </c>
      <c r="AI120" s="24">
        <f>IF(OR(B120="Q2",B120="Q3"),Business_peak/E120,Business_nonpeak/E120)</f>
        <v>10526.315789473685</v>
      </c>
      <c r="AJ120" s="24">
        <f>IF(OR(B120="Q2",B120="Q3"),Economic_peak/F120,Economic_nonpeak/F120)</f>
        <v>277.77777777777777</v>
      </c>
      <c r="AO120">
        <f>AF120/AI120</f>
        <v>-6.1941639307920209</v>
      </c>
      <c r="AP120">
        <f>AG120/AJ120</f>
        <v>-223.10662289267236</v>
      </c>
    </row>
    <row r="121" spans="1:42" x14ac:dyDescent="0.25">
      <c r="A121" s="6">
        <v>115</v>
      </c>
      <c r="B121" s="1" t="s">
        <v>0</v>
      </c>
      <c r="C121" s="1"/>
      <c r="D121" s="1">
        <v>58</v>
      </c>
      <c r="E121" s="1">
        <v>28</v>
      </c>
      <c r="F121" s="1">
        <v>209</v>
      </c>
      <c r="G121" s="3">
        <v>0</v>
      </c>
      <c r="N121" s="10">
        <f t="shared" si="16"/>
        <v>5600000</v>
      </c>
      <c r="O121" s="10">
        <f t="shared" si="17"/>
        <v>10450000</v>
      </c>
      <c r="P121" s="24">
        <f t="shared" si="28"/>
        <v>16050000</v>
      </c>
      <c r="R121" s="10">
        <f t="shared" si="18"/>
        <v>2000000</v>
      </c>
      <c r="S121" s="10">
        <f t="shared" si="19"/>
        <v>2500000</v>
      </c>
      <c r="T121" s="10">
        <f t="shared" si="20"/>
        <v>18044000</v>
      </c>
      <c r="U121" s="24">
        <f t="shared" si="21"/>
        <v>4012500</v>
      </c>
      <c r="V121" s="10">
        <f t="shared" si="22"/>
        <v>300000</v>
      </c>
      <c r="W121" s="24">
        <f t="shared" si="23"/>
        <v>150163.93079202034</v>
      </c>
      <c r="X121" s="24">
        <f t="shared" si="29"/>
        <v>27006663.930792019</v>
      </c>
      <c r="Z121" s="28">
        <f t="shared" si="24"/>
        <v>-21406663.930792019</v>
      </c>
      <c r="AA121" s="28">
        <f t="shared" si="25"/>
        <v>-16556663.930792019</v>
      </c>
      <c r="AB121" s="29"/>
      <c r="AC121" s="30">
        <f t="shared" si="26"/>
        <v>5401332.7861584043</v>
      </c>
      <c r="AD121" s="30">
        <f t="shared" si="27"/>
        <v>21605331.144633617</v>
      </c>
      <c r="AE121" s="24"/>
      <c r="AF121" s="24">
        <f t="shared" si="30"/>
        <v>7095.2576371998457</v>
      </c>
      <c r="AG121" s="24">
        <f t="shared" si="31"/>
        <v>-53374.790165711085</v>
      </c>
      <c r="AI121" s="24">
        <f>IF(OR(B121="Q2",B121="Q3"),Business_peak/E121,Business_nonpeak/E121)</f>
        <v>7142.8571428571431</v>
      </c>
      <c r="AJ121" s="24">
        <f>IF(OR(B121="Q2",B121="Q3"),Economic_peak/F121,Economic_nonpeak/F121)</f>
        <v>239.23444976076556</v>
      </c>
      <c r="AO121">
        <f>AF121/AI121</f>
        <v>0.99333606920797834</v>
      </c>
      <c r="AP121">
        <f>AG121/AJ121</f>
        <v>-223.10662289267233</v>
      </c>
    </row>
    <row r="122" spans="1:42" x14ac:dyDescent="0.25">
      <c r="A122" s="6">
        <v>116</v>
      </c>
      <c r="B122" s="1" t="s">
        <v>0</v>
      </c>
      <c r="C122" s="1"/>
      <c r="D122" s="1">
        <v>58</v>
      </c>
      <c r="E122" s="1">
        <v>23</v>
      </c>
      <c r="F122" s="1">
        <v>147</v>
      </c>
      <c r="G122" s="3">
        <v>1</v>
      </c>
      <c r="N122" s="10">
        <f t="shared" si="16"/>
        <v>4600000</v>
      </c>
      <c r="O122" s="10">
        <f t="shared" si="17"/>
        <v>7350000</v>
      </c>
      <c r="P122" s="24">
        <f t="shared" si="28"/>
        <v>11950000</v>
      </c>
      <c r="R122" s="10">
        <f t="shared" si="18"/>
        <v>2000000</v>
      </c>
      <c r="S122" s="10">
        <f t="shared" si="19"/>
        <v>1500000</v>
      </c>
      <c r="T122" s="10">
        <f t="shared" si="20"/>
        <v>20750600</v>
      </c>
      <c r="U122" s="24">
        <f t="shared" si="21"/>
        <v>2987500</v>
      </c>
      <c r="V122" s="10">
        <f t="shared" si="22"/>
        <v>300000</v>
      </c>
      <c r="W122" s="24">
        <f t="shared" si="23"/>
        <v>150163.93079202034</v>
      </c>
      <c r="X122" s="24">
        <f t="shared" si="29"/>
        <v>27688263.930792019</v>
      </c>
      <c r="Z122" s="28">
        <f t="shared" si="24"/>
        <v>-23088263.930792019</v>
      </c>
      <c r="AA122" s="28">
        <f t="shared" si="25"/>
        <v>-20338263.930792019</v>
      </c>
      <c r="AB122" s="29"/>
      <c r="AC122" s="30">
        <f t="shared" si="26"/>
        <v>5537652.7861584043</v>
      </c>
      <c r="AD122" s="30">
        <f t="shared" si="27"/>
        <v>22150611.144633617</v>
      </c>
      <c r="AE122" s="24"/>
      <c r="AF122" s="24">
        <f t="shared" si="30"/>
        <v>-40767.512441669751</v>
      </c>
      <c r="AG122" s="24">
        <f t="shared" si="31"/>
        <v>-100684.42955533073</v>
      </c>
      <c r="AI122" s="24">
        <f>IF(OR(B122="Q2",B122="Q3"),Business_peak/E122,Business_nonpeak/E122)</f>
        <v>8695.652173913044</v>
      </c>
      <c r="AJ122" s="24">
        <f>IF(OR(B122="Q2",B122="Q3"),Economic_peak/F122,Economic_nonpeak/F122)</f>
        <v>340.13605442176873</v>
      </c>
      <c r="AO122">
        <f>AF122/AI122</f>
        <v>-4.6882639307920213</v>
      </c>
      <c r="AP122">
        <f>AG122/AJ122</f>
        <v>-296.01222289267236</v>
      </c>
    </row>
    <row r="123" spans="1:42" x14ac:dyDescent="0.25">
      <c r="A123" s="6">
        <v>117</v>
      </c>
      <c r="B123" s="1" t="s">
        <v>0</v>
      </c>
      <c r="C123" s="1"/>
      <c r="D123" s="1">
        <v>59</v>
      </c>
      <c r="E123" s="1">
        <v>16</v>
      </c>
      <c r="F123" s="1">
        <v>192</v>
      </c>
      <c r="G123" s="3">
        <v>0</v>
      </c>
      <c r="N123" s="10">
        <f t="shared" si="16"/>
        <v>3200000</v>
      </c>
      <c r="O123" s="10">
        <f t="shared" si="17"/>
        <v>9600000</v>
      </c>
      <c r="P123" s="24">
        <f t="shared" si="28"/>
        <v>12800000</v>
      </c>
      <c r="R123" s="10">
        <f t="shared" si="18"/>
        <v>2000000</v>
      </c>
      <c r="S123" s="10">
        <f t="shared" si="19"/>
        <v>2500000</v>
      </c>
      <c r="T123" s="10">
        <f t="shared" si="20"/>
        <v>18044000</v>
      </c>
      <c r="U123" s="24">
        <f t="shared" si="21"/>
        <v>3200000</v>
      </c>
      <c r="V123" s="10">
        <f t="shared" si="22"/>
        <v>300000</v>
      </c>
      <c r="W123" s="24">
        <f t="shared" si="23"/>
        <v>150163.93079202034</v>
      </c>
      <c r="X123" s="24">
        <f t="shared" si="29"/>
        <v>26194163.930792019</v>
      </c>
      <c r="Z123" s="28">
        <f t="shared" si="24"/>
        <v>-22994163.930792019</v>
      </c>
      <c r="AA123" s="28">
        <f t="shared" si="25"/>
        <v>-16594163.930792019</v>
      </c>
      <c r="AB123" s="29"/>
      <c r="AC123" s="30">
        <f t="shared" si="26"/>
        <v>5238832.7861584043</v>
      </c>
      <c r="AD123" s="30">
        <f t="shared" si="27"/>
        <v>20955331.144633617</v>
      </c>
      <c r="AE123" s="24"/>
      <c r="AF123" s="24">
        <f t="shared" si="30"/>
        <v>-127427.04913490027</v>
      </c>
      <c r="AG123" s="24">
        <f t="shared" si="31"/>
        <v>-59142.349711633426</v>
      </c>
      <c r="AI123" s="24">
        <f>IF(OR(B123="Q2",B123="Q3"),Business_peak/E123,Business_nonpeak/E123)</f>
        <v>12500</v>
      </c>
      <c r="AJ123" s="24">
        <f>IF(OR(B123="Q2",B123="Q3"),Economic_peak/F123,Economic_nonpeak/F123)</f>
        <v>260.41666666666669</v>
      </c>
      <c r="AO123">
        <f>AF123/AI123</f>
        <v>-10.194163930792021</v>
      </c>
      <c r="AP123">
        <f>AG123/AJ123</f>
        <v>-227.10662289267233</v>
      </c>
    </row>
    <row r="124" spans="1:42" x14ac:dyDescent="0.25">
      <c r="A124" s="6">
        <v>118</v>
      </c>
      <c r="B124" s="1" t="s">
        <v>0</v>
      </c>
      <c r="C124" s="1"/>
      <c r="D124" s="1">
        <v>59</v>
      </c>
      <c r="E124" s="1">
        <v>17</v>
      </c>
      <c r="F124" s="1">
        <v>197</v>
      </c>
      <c r="G124" s="3">
        <v>2</v>
      </c>
      <c r="N124" s="10">
        <f t="shared" si="16"/>
        <v>3400000</v>
      </c>
      <c r="O124" s="10">
        <f t="shared" si="17"/>
        <v>9850000</v>
      </c>
      <c r="P124" s="24">
        <f t="shared" si="28"/>
        <v>13250000</v>
      </c>
      <c r="R124" s="10">
        <f t="shared" si="18"/>
        <v>2000000</v>
      </c>
      <c r="S124" s="10">
        <f t="shared" si="19"/>
        <v>1500000</v>
      </c>
      <c r="T124" s="10">
        <f t="shared" si="20"/>
        <v>23457200</v>
      </c>
      <c r="U124" s="24">
        <f t="shared" si="21"/>
        <v>3312500</v>
      </c>
      <c r="V124" s="10">
        <f t="shared" si="22"/>
        <v>300000</v>
      </c>
      <c r="W124" s="24">
        <f t="shared" si="23"/>
        <v>150163.93079202034</v>
      </c>
      <c r="X124" s="24">
        <f t="shared" si="29"/>
        <v>30719863.930792019</v>
      </c>
      <c r="Z124" s="28">
        <f t="shared" si="24"/>
        <v>-27319863.930792019</v>
      </c>
      <c r="AA124" s="28">
        <f t="shared" si="25"/>
        <v>-20869863.930792019</v>
      </c>
      <c r="AB124" s="29"/>
      <c r="AC124" s="30">
        <f t="shared" si="26"/>
        <v>6143972.7861584043</v>
      </c>
      <c r="AD124" s="30">
        <f t="shared" si="27"/>
        <v>24575891.144633617</v>
      </c>
      <c r="AE124" s="24"/>
      <c r="AF124" s="24">
        <f t="shared" si="30"/>
        <v>-161410.16389167085</v>
      </c>
      <c r="AG124" s="24">
        <f t="shared" si="31"/>
        <v>-74750.716470221407</v>
      </c>
      <c r="AI124" s="24">
        <f>IF(OR(B124="Q2",B124="Q3"),Business_peak/E124,Business_nonpeak/E124)</f>
        <v>11764.705882352941</v>
      </c>
      <c r="AJ124" s="24">
        <f>IF(OR(B124="Q2",B124="Q3"),Economic_peak/F124,Economic_nonpeak/F124)</f>
        <v>253.80710659898477</v>
      </c>
      <c r="AO124">
        <f>AF124/AI124</f>
        <v>-13.719863930792023</v>
      </c>
      <c r="AP124">
        <f>AG124/AJ124</f>
        <v>-294.51782289267231</v>
      </c>
    </row>
    <row r="125" spans="1:42" x14ac:dyDescent="0.25">
      <c r="A125" s="6">
        <v>119</v>
      </c>
      <c r="B125" s="1" t="s">
        <v>0</v>
      </c>
      <c r="C125" s="1"/>
      <c r="D125" s="1">
        <v>60</v>
      </c>
      <c r="E125" s="1">
        <v>27</v>
      </c>
      <c r="F125" s="1">
        <v>136</v>
      </c>
      <c r="G125" s="3">
        <v>-2</v>
      </c>
      <c r="N125" s="10">
        <f t="shared" si="16"/>
        <v>5400000</v>
      </c>
      <c r="O125" s="10">
        <f t="shared" si="17"/>
        <v>6800000</v>
      </c>
      <c r="P125" s="24">
        <f t="shared" si="28"/>
        <v>12200000</v>
      </c>
      <c r="R125" s="10">
        <f t="shared" si="18"/>
        <v>2000000</v>
      </c>
      <c r="S125" s="10">
        <f t="shared" si="19"/>
        <v>2500000</v>
      </c>
      <c r="T125" s="10">
        <f t="shared" si="20"/>
        <v>12630800</v>
      </c>
      <c r="U125" s="24">
        <f t="shared" si="21"/>
        <v>3050000</v>
      </c>
      <c r="V125" s="10">
        <f t="shared" si="22"/>
        <v>300000</v>
      </c>
      <c r="W125" s="24">
        <f t="shared" si="23"/>
        <v>150163.93079202034</v>
      </c>
      <c r="X125" s="24">
        <f t="shared" si="29"/>
        <v>20630963.930792019</v>
      </c>
      <c r="Z125" s="28">
        <f t="shared" si="24"/>
        <v>-15230963.930792019</v>
      </c>
      <c r="AA125" s="28">
        <f t="shared" si="25"/>
        <v>-13830963.930792019</v>
      </c>
      <c r="AB125" s="29"/>
      <c r="AC125" s="30">
        <f t="shared" si="26"/>
        <v>4126192.7861584038</v>
      </c>
      <c r="AD125" s="30">
        <f t="shared" si="27"/>
        <v>16504771.144633615</v>
      </c>
      <c r="AE125" s="24"/>
      <c r="AF125" s="24">
        <f t="shared" si="30"/>
        <v>47178.044957096157</v>
      </c>
      <c r="AG125" s="24">
        <f t="shared" si="31"/>
        <v>-71358.611357600108</v>
      </c>
      <c r="AI125" s="24">
        <f>IF(OR(B125="Q2",B125="Q3"),Business_peak/E125,Business_nonpeak/E125)</f>
        <v>7407.4074074074078</v>
      </c>
      <c r="AJ125" s="24">
        <f>IF(OR(B125="Q2",B125="Q3"),Economic_peak/F125,Economic_nonpeak/F125)</f>
        <v>367.64705882352939</v>
      </c>
      <c r="AO125">
        <f>AF125/AI125</f>
        <v>6.369036069207981</v>
      </c>
      <c r="AP125">
        <f>AG125/AJ125</f>
        <v>-194.0954228926723</v>
      </c>
    </row>
    <row r="126" spans="1:42" x14ac:dyDescent="0.25">
      <c r="A126" s="6">
        <v>120</v>
      </c>
      <c r="B126" s="1" t="s">
        <v>0</v>
      </c>
      <c r="C126" s="1"/>
      <c r="D126" s="1">
        <v>60</v>
      </c>
      <c r="E126" s="1">
        <v>17</v>
      </c>
      <c r="F126" s="1">
        <v>162</v>
      </c>
      <c r="G126" s="3">
        <v>1</v>
      </c>
      <c r="N126" s="10">
        <f t="shared" si="16"/>
        <v>3400000</v>
      </c>
      <c r="O126" s="10">
        <f t="shared" si="17"/>
        <v>8100000</v>
      </c>
      <c r="P126" s="24">
        <f t="shared" si="28"/>
        <v>11500000</v>
      </c>
      <c r="R126" s="10">
        <f t="shared" si="18"/>
        <v>2000000</v>
      </c>
      <c r="S126" s="10">
        <f t="shared" si="19"/>
        <v>1500000</v>
      </c>
      <c r="T126" s="10">
        <f t="shared" si="20"/>
        <v>20750600</v>
      </c>
      <c r="U126" s="24">
        <f t="shared" si="21"/>
        <v>2875000</v>
      </c>
      <c r="V126" s="10">
        <f t="shared" si="22"/>
        <v>300000</v>
      </c>
      <c r="W126" s="24">
        <f t="shared" si="23"/>
        <v>150163.93079202034</v>
      </c>
      <c r="X126" s="24">
        <f t="shared" si="29"/>
        <v>27575763.930792019</v>
      </c>
      <c r="Z126" s="28">
        <f t="shared" si="24"/>
        <v>-24175763.930792019</v>
      </c>
      <c r="AA126" s="28">
        <f t="shared" si="25"/>
        <v>-19475763.930792019</v>
      </c>
      <c r="AB126" s="29"/>
      <c r="AC126" s="30">
        <f t="shared" si="26"/>
        <v>5515152.7861584043</v>
      </c>
      <c r="AD126" s="30">
        <f t="shared" si="27"/>
        <v>22060611.144633617</v>
      </c>
      <c r="AE126" s="24"/>
      <c r="AF126" s="24">
        <f t="shared" si="30"/>
        <v>-124420.75212696496</v>
      </c>
      <c r="AG126" s="24">
        <f t="shared" si="31"/>
        <v>-86176.612003911214</v>
      </c>
      <c r="AI126" s="24">
        <f>IF(OR(B126="Q2",B126="Q3"),Business_peak/E126,Business_nonpeak/E126)</f>
        <v>11764.705882352941</v>
      </c>
      <c r="AJ126" s="24">
        <f>IF(OR(B126="Q2",B126="Q3"),Economic_peak/F126,Economic_nonpeak/F126)</f>
        <v>308.64197530864197</v>
      </c>
      <c r="AO126">
        <f>AF126/AI126</f>
        <v>-10.575763930792021</v>
      </c>
      <c r="AP126">
        <f>AG126/AJ126</f>
        <v>-279.21222289267234</v>
      </c>
    </row>
    <row r="127" spans="1:42" x14ac:dyDescent="0.25">
      <c r="A127" s="6">
        <v>121</v>
      </c>
      <c r="B127" s="1" t="s">
        <v>0</v>
      </c>
      <c r="C127" s="1"/>
      <c r="D127" s="1">
        <v>61</v>
      </c>
      <c r="E127" s="1">
        <v>27</v>
      </c>
      <c r="F127" s="1">
        <v>133</v>
      </c>
      <c r="G127" s="3">
        <v>0</v>
      </c>
      <c r="N127" s="10">
        <f t="shared" si="16"/>
        <v>5400000</v>
      </c>
      <c r="O127" s="10">
        <f t="shared" si="17"/>
        <v>6650000</v>
      </c>
      <c r="P127" s="24">
        <f t="shared" si="28"/>
        <v>12050000</v>
      </c>
      <c r="R127" s="10">
        <f t="shared" si="18"/>
        <v>2000000</v>
      </c>
      <c r="S127" s="10">
        <f t="shared" si="19"/>
        <v>2500000</v>
      </c>
      <c r="T127" s="10">
        <f t="shared" si="20"/>
        <v>18044000</v>
      </c>
      <c r="U127" s="24">
        <f t="shared" si="21"/>
        <v>3012500</v>
      </c>
      <c r="V127" s="10">
        <f t="shared" si="22"/>
        <v>300000</v>
      </c>
      <c r="W127" s="24">
        <f t="shared" si="23"/>
        <v>150163.93079202034</v>
      </c>
      <c r="X127" s="24">
        <f t="shared" si="29"/>
        <v>26006663.930792019</v>
      </c>
      <c r="Z127" s="28">
        <f t="shared" si="24"/>
        <v>-20606663.930792019</v>
      </c>
      <c r="AA127" s="28">
        <f t="shared" si="25"/>
        <v>-19356663.930792019</v>
      </c>
      <c r="AB127" s="29"/>
      <c r="AC127" s="30">
        <f t="shared" si="26"/>
        <v>5201332.7861584043</v>
      </c>
      <c r="AD127" s="30">
        <f t="shared" si="27"/>
        <v>20805331.144633617</v>
      </c>
      <c r="AE127" s="24"/>
      <c r="AF127" s="24">
        <f t="shared" si="30"/>
        <v>7358.0449570961364</v>
      </c>
      <c r="AG127" s="24">
        <f t="shared" si="31"/>
        <v>-106431.06123784675</v>
      </c>
      <c r="AI127" s="24">
        <f>IF(OR(B127="Q2",B127="Q3"),Business_peak/E127,Business_nonpeak/E127)</f>
        <v>7407.4074074074078</v>
      </c>
      <c r="AJ127" s="24">
        <f>IF(OR(B127="Q2",B127="Q3"),Economic_peak/F127,Economic_nonpeak/F127)</f>
        <v>375.93984962406017</v>
      </c>
      <c r="AO127">
        <f>AF127/AI127</f>
        <v>0.99333606920797834</v>
      </c>
      <c r="AP127">
        <f>AG127/AJ127</f>
        <v>-283.10662289267236</v>
      </c>
    </row>
    <row r="128" spans="1:42" x14ac:dyDescent="0.25">
      <c r="A128" s="6">
        <v>122</v>
      </c>
      <c r="B128" s="1" t="s">
        <v>0</v>
      </c>
      <c r="C128" s="1"/>
      <c r="D128" s="1">
        <v>61</v>
      </c>
      <c r="E128" s="1">
        <v>11</v>
      </c>
      <c r="F128" s="1">
        <v>238</v>
      </c>
      <c r="G128" s="3">
        <v>1</v>
      </c>
      <c r="N128" s="10">
        <f t="shared" si="16"/>
        <v>2200000</v>
      </c>
      <c r="O128" s="10">
        <f t="shared" si="17"/>
        <v>11900000</v>
      </c>
      <c r="P128" s="24">
        <f t="shared" si="28"/>
        <v>14100000</v>
      </c>
      <c r="R128" s="10">
        <f t="shared" si="18"/>
        <v>2000000</v>
      </c>
      <c r="S128" s="10">
        <f t="shared" si="19"/>
        <v>1500000</v>
      </c>
      <c r="T128" s="10">
        <f t="shared" si="20"/>
        <v>20750600</v>
      </c>
      <c r="U128" s="24">
        <f t="shared" si="21"/>
        <v>3525000</v>
      </c>
      <c r="V128" s="10">
        <f t="shared" si="22"/>
        <v>300000</v>
      </c>
      <c r="W128" s="24">
        <f t="shared" si="23"/>
        <v>150163.93079202034</v>
      </c>
      <c r="X128" s="24">
        <f t="shared" si="29"/>
        <v>28225763.930792019</v>
      </c>
      <c r="Z128" s="28">
        <f t="shared" si="24"/>
        <v>-26025763.930792019</v>
      </c>
      <c r="AA128" s="28">
        <f t="shared" si="25"/>
        <v>-16325763.930792019</v>
      </c>
      <c r="AB128" s="29"/>
      <c r="AC128" s="30">
        <f t="shared" si="26"/>
        <v>5645152.7861584043</v>
      </c>
      <c r="AD128" s="30">
        <f t="shared" si="27"/>
        <v>22580611.144633617</v>
      </c>
      <c r="AE128" s="24"/>
      <c r="AF128" s="24">
        <f t="shared" si="30"/>
        <v>-313195.70783258224</v>
      </c>
      <c r="AG128" s="24">
        <f t="shared" si="31"/>
        <v>-44876.517414426962</v>
      </c>
      <c r="AI128" s="24">
        <f>IF(OR(B128="Q2",B128="Q3"),Business_peak/E128,Business_nonpeak/E128)</f>
        <v>18181.81818181818</v>
      </c>
      <c r="AJ128" s="24">
        <f>IF(OR(B128="Q2",B128="Q3"),Economic_peak/F128,Economic_nonpeak/F128)</f>
        <v>210.08403361344537</v>
      </c>
      <c r="AO128">
        <f>AF128/AI128</f>
        <v>-17.225763930792024</v>
      </c>
      <c r="AP128">
        <f>AG128/AJ128</f>
        <v>-213.61222289267235</v>
      </c>
    </row>
    <row r="129" spans="1:42" x14ac:dyDescent="0.25">
      <c r="A129" s="6">
        <v>123</v>
      </c>
      <c r="B129" s="1" t="s">
        <v>0</v>
      </c>
      <c r="C129" s="1"/>
      <c r="D129" s="1">
        <v>62</v>
      </c>
      <c r="E129" s="1">
        <v>24</v>
      </c>
      <c r="F129" s="1">
        <v>193</v>
      </c>
      <c r="G129" s="3">
        <v>-2</v>
      </c>
      <c r="N129" s="10">
        <f t="shared" si="16"/>
        <v>4800000</v>
      </c>
      <c r="O129" s="10">
        <f t="shared" si="17"/>
        <v>9650000</v>
      </c>
      <c r="P129" s="24">
        <f t="shared" si="28"/>
        <v>14450000</v>
      </c>
      <c r="R129" s="10">
        <f t="shared" si="18"/>
        <v>2000000</v>
      </c>
      <c r="S129" s="10">
        <f t="shared" si="19"/>
        <v>2500000</v>
      </c>
      <c r="T129" s="10">
        <f t="shared" si="20"/>
        <v>12630800</v>
      </c>
      <c r="U129" s="24">
        <f t="shared" si="21"/>
        <v>3612500</v>
      </c>
      <c r="V129" s="10">
        <f t="shared" si="22"/>
        <v>300000</v>
      </c>
      <c r="W129" s="24">
        <f t="shared" si="23"/>
        <v>150163.93079202034</v>
      </c>
      <c r="X129" s="24">
        <f t="shared" si="29"/>
        <v>21193463.930792019</v>
      </c>
      <c r="Z129" s="28">
        <f t="shared" si="24"/>
        <v>-16393463.930792019</v>
      </c>
      <c r="AA129" s="28">
        <f t="shared" si="25"/>
        <v>-11543463.930792019</v>
      </c>
      <c r="AB129" s="29"/>
      <c r="AC129" s="30">
        <f t="shared" si="26"/>
        <v>4238692.7861584043</v>
      </c>
      <c r="AD129" s="30">
        <f t="shared" si="27"/>
        <v>16954771.144633617</v>
      </c>
      <c r="AE129" s="24"/>
      <c r="AF129" s="24">
        <f t="shared" si="30"/>
        <v>23387.800576733152</v>
      </c>
      <c r="AG129" s="24">
        <f t="shared" si="31"/>
        <v>-37848.55515354206</v>
      </c>
      <c r="AI129" s="24">
        <f>IF(OR(B129="Q2",B129="Q3"),Business_peak/E129,Business_nonpeak/E129)</f>
        <v>8333.3333333333339</v>
      </c>
      <c r="AJ129" s="24">
        <f>IF(OR(B129="Q2",B129="Q3"),Economic_peak/F129,Economic_nonpeak/F129)</f>
        <v>259.06735751295338</v>
      </c>
      <c r="AO129">
        <f>AF129/AI129</f>
        <v>2.8065360692079779</v>
      </c>
      <c r="AP129">
        <f>AG129/AJ129</f>
        <v>-146.09542289267233</v>
      </c>
    </row>
    <row r="130" spans="1:42" x14ac:dyDescent="0.25">
      <c r="A130" s="6">
        <v>124</v>
      </c>
      <c r="B130" s="1" t="s">
        <v>0</v>
      </c>
      <c r="C130" s="1"/>
      <c r="D130" s="1">
        <v>62</v>
      </c>
      <c r="E130" s="1">
        <v>23</v>
      </c>
      <c r="F130" s="1">
        <v>224</v>
      </c>
      <c r="G130" s="3">
        <v>2</v>
      </c>
      <c r="N130" s="10">
        <f t="shared" si="16"/>
        <v>4600000</v>
      </c>
      <c r="O130" s="10">
        <f t="shared" si="17"/>
        <v>11200000</v>
      </c>
      <c r="P130" s="24">
        <f t="shared" si="28"/>
        <v>15800000</v>
      </c>
      <c r="R130" s="10">
        <f t="shared" si="18"/>
        <v>2000000</v>
      </c>
      <c r="S130" s="10">
        <f t="shared" si="19"/>
        <v>1500000</v>
      </c>
      <c r="T130" s="10">
        <f t="shared" si="20"/>
        <v>23457200</v>
      </c>
      <c r="U130" s="24">
        <f t="shared" si="21"/>
        <v>3950000</v>
      </c>
      <c r="V130" s="10">
        <f t="shared" si="22"/>
        <v>300000</v>
      </c>
      <c r="W130" s="24">
        <f t="shared" si="23"/>
        <v>150163.93079202034</v>
      </c>
      <c r="X130" s="24">
        <f t="shared" si="29"/>
        <v>31357363.930792019</v>
      </c>
      <c r="Z130" s="28">
        <f t="shared" si="24"/>
        <v>-26757363.930792019</v>
      </c>
      <c r="AA130" s="28">
        <f t="shared" si="25"/>
        <v>-20157363.930792019</v>
      </c>
      <c r="AB130" s="29"/>
      <c r="AC130" s="30">
        <f t="shared" si="26"/>
        <v>6271472.7861584043</v>
      </c>
      <c r="AD130" s="30">
        <f t="shared" si="27"/>
        <v>25085891.144633617</v>
      </c>
      <c r="AE130" s="24"/>
      <c r="AF130" s="24">
        <f t="shared" si="30"/>
        <v>-72672.729832974102</v>
      </c>
      <c r="AG130" s="24">
        <f t="shared" si="31"/>
        <v>-61990.585467114361</v>
      </c>
      <c r="AI130" s="24">
        <f>IF(OR(B130="Q2",B130="Q3"),Business_peak/E130,Business_nonpeak/E130)</f>
        <v>8695.652173913044</v>
      </c>
      <c r="AJ130" s="24">
        <f>IF(OR(B130="Q2",B130="Q3"),Economic_peak/F130,Economic_nonpeak/F130)</f>
        <v>223.21428571428572</v>
      </c>
      <c r="AO130">
        <f>AF130/AI130</f>
        <v>-8.3573639307920207</v>
      </c>
      <c r="AP130">
        <f>AG130/AJ130</f>
        <v>-277.7178228926723</v>
      </c>
    </row>
    <row r="131" spans="1:42" x14ac:dyDescent="0.25">
      <c r="A131" s="6">
        <v>125</v>
      </c>
      <c r="B131" s="1" t="s">
        <v>0</v>
      </c>
      <c r="C131" s="1"/>
      <c r="D131" s="1">
        <v>63</v>
      </c>
      <c r="E131" s="1">
        <v>10</v>
      </c>
      <c r="F131" s="1">
        <v>172</v>
      </c>
      <c r="G131" s="3">
        <v>0</v>
      </c>
      <c r="N131" s="10">
        <f t="shared" si="16"/>
        <v>2000000</v>
      </c>
      <c r="O131" s="10">
        <f t="shared" si="17"/>
        <v>8600000</v>
      </c>
      <c r="P131" s="24">
        <f t="shared" si="28"/>
        <v>10600000</v>
      </c>
      <c r="R131" s="10">
        <f t="shared" si="18"/>
        <v>2000000</v>
      </c>
      <c r="S131" s="10">
        <f t="shared" si="19"/>
        <v>2500000</v>
      </c>
      <c r="T131" s="10">
        <f t="shared" si="20"/>
        <v>18044000</v>
      </c>
      <c r="U131" s="24">
        <f t="shared" si="21"/>
        <v>2650000</v>
      </c>
      <c r="V131" s="10">
        <f t="shared" si="22"/>
        <v>300000</v>
      </c>
      <c r="W131" s="24">
        <f t="shared" si="23"/>
        <v>150163.93079202034</v>
      </c>
      <c r="X131" s="24">
        <f t="shared" si="29"/>
        <v>25644163.930792019</v>
      </c>
      <c r="Z131" s="28">
        <f t="shared" si="24"/>
        <v>-23644163.930792019</v>
      </c>
      <c r="AA131" s="28">
        <f t="shared" si="25"/>
        <v>-17044163.930792019</v>
      </c>
      <c r="AB131" s="29"/>
      <c r="AC131" s="30">
        <f t="shared" si="26"/>
        <v>5128832.7861584043</v>
      </c>
      <c r="AD131" s="30">
        <f t="shared" si="27"/>
        <v>20515331.144633617</v>
      </c>
      <c r="AE131" s="24"/>
      <c r="AF131" s="24">
        <f t="shared" si="30"/>
        <v>-312883.27861584042</v>
      </c>
      <c r="AG131" s="24">
        <f t="shared" si="31"/>
        <v>-69275.181073451269</v>
      </c>
      <c r="AI131" s="24">
        <f>IF(OR(B131="Q2",B131="Q3"),Business_peak/E131,Business_nonpeak/E131)</f>
        <v>20000</v>
      </c>
      <c r="AJ131" s="24">
        <f>IF(OR(B131="Q2",B131="Q3"),Economic_peak/F131,Economic_nonpeak/F131)</f>
        <v>290.69767441860466</v>
      </c>
      <c r="AO131">
        <f>AF131/AI131</f>
        <v>-15.64416393079202</v>
      </c>
      <c r="AP131">
        <f>AG131/AJ131</f>
        <v>-238.30662289267235</v>
      </c>
    </row>
    <row r="132" spans="1:42" x14ac:dyDescent="0.25">
      <c r="A132" s="6">
        <v>126</v>
      </c>
      <c r="B132" s="1" t="s">
        <v>0</v>
      </c>
      <c r="C132" s="1"/>
      <c r="D132" s="1">
        <v>63</v>
      </c>
      <c r="E132" s="1">
        <v>14</v>
      </c>
      <c r="F132" s="1">
        <v>163</v>
      </c>
      <c r="G132" s="3">
        <v>2</v>
      </c>
      <c r="N132" s="10">
        <f t="shared" si="16"/>
        <v>2800000</v>
      </c>
      <c r="O132" s="10">
        <f t="shared" si="17"/>
        <v>8150000</v>
      </c>
      <c r="P132" s="24">
        <f t="shared" si="28"/>
        <v>10950000</v>
      </c>
      <c r="R132" s="10">
        <f t="shared" si="18"/>
        <v>2000000</v>
      </c>
      <c r="S132" s="10">
        <f t="shared" si="19"/>
        <v>1500000</v>
      </c>
      <c r="T132" s="10">
        <f t="shared" si="20"/>
        <v>23457200</v>
      </c>
      <c r="U132" s="24">
        <f t="shared" si="21"/>
        <v>2737500</v>
      </c>
      <c r="V132" s="10">
        <f t="shared" si="22"/>
        <v>300000</v>
      </c>
      <c r="W132" s="24">
        <f t="shared" si="23"/>
        <v>150163.93079202034</v>
      </c>
      <c r="X132" s="24">
        <f t="shared" si="29"/>
        <v>30144863.930792019</v>
      </c>
      <c r="Z132" s="28">
        <f t="shared" si="24"/>
        <v>-27344863.930792019</v>
      </c>
      <c r="AA132" s="28">
        <f t="shared" si="25"/>
        <v>-21994863.930792019</v>
      </c>
      <c r="AB132" s="29"/>
      <c r="AC132" s="30">
        <f t="shared" si="26"/>
        <v>6028972.7861584043</v>
      </c>
      <c r="AD132" s="30">
        <f t="shared" si="27"/>
        <v>24115891.144633617</v>
      </c>
      <c r="AE132" s="24"/>
      <c r="AF132" s="24">
        <f t="shared" si="30"/>
        <v>-230640.91329702889</v>
      </c>
      <c r="AG132" s="24">
        <f t="shared" si="31"/>
        <v>-97950.252421065132</v>
      </c>
      <c r="AI132" s="24">
        <f>IF(OR(B132="Q2",B132="Q3"),Business_peak/E132,Business_nonpeak/E132)</f>
        <v>14285.714285714286</v>
      </c>
      <c r="AJ132" s="24">
        <f>IF(OR(B132="Q2",B132="Q3"),Economic_peak/F132,Economic_nonpeak/F132)</f>
        <v>306.74846625766872</v>
      </c>
      <c r="AO132">
        <f>AF132/AI132</f>
        <v>-16.14486393079202</v>
      </c>
      <c r="AP132">
        <f>AG132/AJ132</f>
        <v>-319.31782289267232</v>
      </c>
    </row>
    <row r="133" spans="1:42" x14ac:dyDescent="0.25">
      <c r="A133" s="6">
        <v>127</v>
      </c>
      <c r="B133" s="1" t="s">
        <v>0</v>
      </c>
      <c r="C133" s="1"/>
      <c r="D133" s="1">
        <v>64</v>
      </c>
      <c r="E133" s="1">
        <v>19</v>
      </c>
      <c r="F133" s="1">
        <v>138</v>
      </c>
      <c r="G133" s="3">
        <v>-1</v>
      </c>
      <c r="N133" s="10">
        <f t="shared" si="16"/>
        <v>3800000</v>
      </c>
      <c r="O133" s="10">
        <f t="shared" si="17"/>
        <v>6900000</v>
      </c>
      <c r="P133" s="24">
        <f t="shared" si="28"/>
        <v>10700000</v>
      </c>
      <c r="R133" s="10">
        <f t="shared" si="18"/>
        <v>2000000</v>
      </c>
      <c r="S133" s="10">
        <f t="shared" si="19"/>
        <v>2500000</v>
      </c>
      <c r="T133" s="10">
        <f t="shared" si="20"/>
        <v>15337400</v>
      </c>
      <c r="U133" s="24">
        <f t="shared" si="21"/>
        <v>2675000</v>
      </c>
      <c r="V133" s="10">
        <f t="shared" si="22"/>
        <v>300000</v>
      </c>
      <c r="W133" s="24">
        <f t="shared" si="23"/>
        <v>150163.93079202034</v>
      </c>
      <c r="X133" s="24">
        <f t="shared" si="29"/>
        <v>22962563.930792019</v>
      </c>
      <c r="Z133" s="28">
        <f t="shared" si="24"/>
        <v>-19162563.930792019</v>
      </c>
      <c r="AA133" s="28">
        <f t="shared" si="25"/>
        <v>-16062563.930792019</v>
      </c>
      <c r="AB133" s="29"/>
      <c r="AC133" s="30">
        <f t="shared" si="26"/>
        <v>4592512.7861584043</v>
      </c>
      <c r="AD133" s="30">
        <f t="shared" si="27"/>
        <v>18370051.144633617</v>
      </c>
      <c r="AE133" s="24"/>
      <c r="AF133" s="24">
        <f t="shared" si="30"/>
        <v>-41711.199271494967</v>
      </c>
      <c r="AG133" s="24">
        <f t="shared" si="31"/>
        <v>-83116.312642272591</v>
      </c>
      <c r="AI133" s="24">
        <f>IF(OR(B133="Q2",B133="Q3"),Business_peak/E133,Business_nonpeak/E133)</f>
        <v>10526.315789473685</v>
      </c>
      <c r="AJ133" s="24">
        <f>IF(OR(B133="Q2",B133="Q3"),Economic_peak/F133,Economic_nonpeak/F133)</f>
        <v>362.31884057971013</v>
      </c>
      <c r="AO133">
        <f>AF133/AI133</f>
        <v>-3.9625639307920215</v>
      </c>
      <c r="AP133">
        <f>AG133/AJ133</f>
        <v>-229.40102289267236</v>
      </c>
    </row>
    <row r="134" spans="1:42" x14ac:dyDescent="0.25">
      <c r="A134" s="6">
        <v>128</v>
      </c>
      <c r="B134" s="1" t="s">
        <v>0</v>
      </c>
      <c r="C134" s="1"/>
      <c r="D134" s="1">
        <v>64</v>
      </c>
      <c r="E134" s="1">
        <v>10</v>
      </c>
      <c r="F134" s="1">
        <v>217</v>
      </c>
      <c r="G134" s="3">
        <v>1</v>
      </c>
      <c r="N134" s="10">
        <f t="shared" si="16"/>
        <v>2000000</v>
      </c>
      <c r="O134" s="10">
        <f t="shared" si="17"/>
        <v>10850000</v>
      </c>
      <c r="P134" s="24">
        <f t="shared" si="28"/>
        <v>12850000</v>
      </c>
      <c r="R134" s="10">
        <f t="shared" si="18"/>
        <v>2000000</v>
      </c>
      <c r="S134" s="10">
        <f t="shared" si="19"/>
        <v>1500000</v>
      </c>
      <c r="T134" s="10">
        <f t="shared" si="20"/>
        <v>20750600</v>
      </c>
      <c r="U134" s="24">
        <f t="shared" si="21"/>
        <v>3212500</v>
      </c>
      <c r="V134" s="10">
        <f t="shared" si="22"/>
        <v>300000</v>
      </c>
      <c r="W134" s="24">
        <f t="shared" si="23"/>
        <v>150163.93079202034</v>
      </c>
      <c r="X134" s="24">
        <f t="shared" si="29"/>
        <v>27913263.930792019</v>
      </c>
      <c r="Z134" s="28">
        <f t="shared" si="24"/>
        <v>-25913263.930792019</v>
      </c>
      <c r="AA134" s="28">
        <f t="shared" si="25"/>
        <v>-17063263.930792019</v>
      </c>
      <c r="AB134" s="29"/>
      <c r="AC134" s="30">
        <f t="shared" si="26"/>
        <v>5582652.7861584043</v>
      </c>
      <c r="AD134" s="30">
        <f t="shared" si="27"/>
        <v>22330611.144633617</v>
      </c>
      <c r="AE134" s="24"/>
      <c r="AF134" s="24">
        <f t="shared" si="30"/>
        <v>-358265.27861584042</v>
      </c>
      <c r="AG134" s="24">
        <f t="shared" si="31"/>
        <v>-52906.042141168742</v>
      </c>
      <c r="AI134" s="24">
        <f>IF(OR(B134="Q2",B134="Q3"),Business_peak/E134,Business_nonpeak/E134)</f>
        <v>20000</v>
      </c>
      <c r="AJ134" s="24">
        <f>IF(OR(B134="Q2",B134="Q3"),Economic_peak/F134,Economic_nonpeak/F134)</f>
        <v>230.41474654377879</v>
      </c>
      <c r="AO134">
        <f>AF134/AI134</f>
        <v>-17.91326393079202</v>
      </c>
      <c r="AP134">
        <f>AG134/AJ134</f>
        <v>-229.61222289267235</v>
      </c>
    </row>
    <row r="135" spans="1:42" x14ac:dyDescent="0.25">
      <c r="A135" s="6">
        <v>129</v>
      </c>
      <c r="B135" s="1" t="s">
        <v>0</v>
      </c>
      <c r="C135" s="1"/>
      <c r="D135" s="1">
        <v>65</v>
      </c>
      <c r="E135" s="1">
        <v>12</v>
      </c>
      <c r="F135" s="1">
        <v>152</v>
      </c>
      <c r="G135" s="3">
        <v>-1</v>
      </c>
      <c r="N135" s="10">
        <f t="shared" ref="N135:N198" si="32">IF(OR(B135="Q2",B135="Q3"),E135*Business_peak,E135*Business_nonpeak)</f>
        <v>2400000</v>
      </c>
      <c r="O135" s="10">
        <f t="shared" ref="O135:O198" si="33">IF(OR(B135="Q2",B135="Q3"),F135*Economic_peak,F135*Economic_nonpeak)</f>
        <v>7600000</v>
      </c>
      <c r="P135" s="24">
        <f t="shared" si="28"/>
        <v>10000000</v>
      </c>
      <c r="R135" s="10">
        <f t="shared" ref="R135:R198" si="34">Overheads</f>
        <v>2000000</v>
      </c>
      <c r="S135" s="10">
        <f t="shared" ref="S135:S198" si="35">IF(ISEVEN(A135),mumbai_flight,newyork_flight)</f>
        <v>2500000</v>
      </c>
      <c r="T135" s="10">
        <f t="shared" ref="T135:T198" si="36">IF(G135=VLOOKUP(G135,fuelcost_table,1,FALSE),fuel_perflight*(1+VLOOKUP(G135,fuelcost_table,2,FALSE)),0)</f>
        <v>15337400</v>
      </c>
      <c r="U135" s="24">
        <f t="shared" ref="U135:U198" si="37">tax_r*P135</f>
        <v>2500000</v>
      </c>
      <c r="V135" s="10">
        <f t="shared" ref="V135:V198" si="38">salary_cost/(flights*days)</f>
        <v>300000</v>
      </c>
      <c r="W135" s="24">
        <f t="shared" ref="W135:W198" si="39">lease_daily</f>
        <v>150163.93079202034</v>
      </c>
      <c r="X135" s="24">
        <f t="shared" si="29"/>
        <v>22787563.930792019</v>
      </c>
      <c r="Z135" s="28">
        <f t="shared" ref="Z135:Z198" si="40">N135-$X135</f>
        <v>-20387563.930792019</v>
      </c>
      <c r="AA135" s="28">
        <f t="shared" ref="AA135:AA198" si="41">O135-$X135</f>
        <v>-15187563.930792019</v>
      </c>
      <c r="AB135" s="29"/>
      <c r="AC135" s="30">
        <f t="shared" ref="AC135:AC198" si="42">Business_costp*X135</f>
        <v>4557512.7861584043</v>
      </c>
      <c r="AD135" s="30">
        <f t="shared" ref="AD135:AD198" si="43">Economic_costp*X135</f>
        <v>18230051.144633617</v>
      </c>
      <c r="AE135" s="24"/>
      <c r="AF135" s="24">
        <f t="shared" si="30"/>
        <v>-179792.73217986702</v>
      </c>
      <c r="AG135" s="24">
        <f t="shared" si="31"/>
        <v>-69934.547004168533</v>
      </c>
      <c r="AI135" s="24">
        <f>IF(OR(B135="Q2",B135="Q3"),Business_peak/E135,Business_nonpeak/E135)</f>
        <v>16666.666666666668</v>
      </c>
      <c r="AJ135" s="24">
        <f>IF(OR(B135="Q2",B135="Q3"),Economic_peak/F135,Economic_nonpeak/F135)</f>
        <v>328.94736842105266</v>
      </c>
      <c r="AO135">
        <f>AF135/AI135</f>
        <v>-10.78756393079202</v>
      </c>
      <c r="AP135">
        <f>AG135/AJ135</f>
        <v>-212.60102289267232</v>
      </c>
    </row>
    <row r="136" spans="1:42" x14ac:dyDescent="0.25">
      <c r="A136" s="6">
        <v>130</v>
      </c>
      <c r="B136" s="1" t="s">
        <v>0</v>
      </c>
      <c r="C136" s="1"/>
      <c r="D136" s="1">
        <v>65</v>
      </c>
      <c r="E136" s="1">
        <v>21</v>
      </c>
      <c r="F136" s="1">
        <v>168</v>
      </c>
      <c r="G136" s="3">
        <v>1</v>
      </c>
      <c r="N136" s="10">
        <f t="shared" si="32"/>
        <v>4200000</v>
      </c>
      <c r="O136" s="10">
        <f t="shared" si="33"/>
        <v>8400000</v>
      </c>
      <c r="P136" s="24">
        <f t="shared" ref="P136:P199" si="44">SUM(N136:O136)</f>
        <v>12600000</v>
      </c>
      <c r="R136" s="10">
        <f t="shared" si="34"/>
        <v>2000000</v>
      </c>
      <c r="S136" s="10">
        <f t="shared" si="35"/>
        <v>1500000</v>
      </c>
      <c r="T136" s="10">
        <f t="shared" si="36"/>
        <v>20750600</v>
      </c>
      <c r="U136" s="24">
        <f t="shared" si="37"/>
        <v>3150000</v>
      </c>
      <c r="V136" s="10">
        <f t="shared" si="38"/>
        <v>300000</v>
      </c>
      <c r="W136" s="24">
        <f t="shared" si="39"/>
        <v>150163.93079202034</v>
      </c>
      <c r="X136" s="24">
        <f t="shared" ref="X136:X199" si="45">SUM(R136:W136)</f>
        <v>27850763.930792019</v>
      </c>
      <c r="Z136" s="28">
        <f t="shared" si="40"/>
        <v>-23650763.930792019</v>
      </c>
      <c r="AA136" s="28">
        <f t="shared" si="41"/>
        <v>-19450763.930792019</v>
      </c>
      <c r="AB136" s="29"/>
      <c r="AC136" s="30">
        <f t="shared" si="42"/>
        <v>5570152.7861584043</v>
      </c>
      <c r="AD136" s="30">
        <f t="shared" si="43"/>
        <v>22280611.144633617</v>
      </c>
      <c r="AE136" s="24"/>
      <c r="AF136" s="24">
        <f t="shared" ref="AF136:AF199" si="46">(N136-AC136)/E136</f>
        <v>-65245.370769447822</v>
      </c>
      <c r="AG136" s="24">
        <f t="shared" ref="AG136:AG199" si="47">(O136-AD136)/F136</f>
        <v>-82622.685384723911</v>
      </c>
      <c r="AI136" s="24">
        <f>IF(OR(B136="Q2",B136="Q3"),Business_peak/E136,Business_nonpeak/E136)</f>
        <v>9523.8095238095229</v>
      </c>
      <c r="AJ136" s="24">
        <f>IF(OR(B136="Q2",B136="Q3"),Economic_peak/F136,Economic_nonpeak/F136)</f>
        <v>297.61904761904759</v>
      </c>
      <c r="AO136">
        <f>AF136/AI136</f>
        <v>-6.8507639307920218</v>
      </c>
      <c r="AP136">
        <f>AG136/AJ136</f>
        <v>-277.61222289267238</v>
      </c>
    </row>
    <row r="137" spans="1:42" x14ac:dyDescent="0.25">
      <c r="A137" s="6">
        <v>131</v>
      </c>
      <c r="B137" s="1" t="s">
        <v>0</v>
      </c>
      <c r="C137" s="1"/>
      <c r="D137" s="1">
        <v>66</v>
      </c>
      <c r="E137" s="1">
        <v>12</v>
      </c>
      <c r="F137" s="1">
        <v>213</v>
      </c>
      <c r="G137" s="3">
        <v>-1</v>
      </c>
      <c r="N137" s="10">
        <f t="shared" si="32"/>
        <v>2400000</v>
      </c>
      <c r="O137" s="10">
        <f t="shared" si="33"/>
        <v>10650000</v>
      </c>
      <c r="P137" s="24">
        <f t="shared" si="44"/>
        <v>13050000</v>
      </c>
      <c r="R137" s="10">
        <f t="shared" si="34"/>
        <v>2000000</v>
      </c>
      <c r="S137" s="10">
        <f t="shared" si="35"/>
        <v>2500000</v>
      </c>
      <c r="T137" s="10">
        <f t="shared" si="36"/>
        <v>15337400</v>
      </c>
      <c r="U137" s="24">
        <f t="shared" si="37"/>
        <v>3262500</v>
      </c>
      <c r="V137" s="10">
        <f t="shared" si="38"/>
        <v>300000</v>
      </c>
      <c r="W137" s="24">
        <f t="shared" si="39"/>
        <v>150163.93079202034</v>
      </c>
      <c r="X137" s="24">
        <f t="shared" si="45"/>
        <v>23550063.930792019</v>
      </c>
      <c r="Z137" s="28">
        <f t="shared" si="40"/>
        <v>-21150063.930792019</v>
      </c>
      <c r="AA137" s="28">
        <f t="shared" si="41"/>
        <v>-12900063.930792019</v>
      </c>
      <c r="AB137" s="29"/>
      <c r="AC137" s="30">
        <f t="shared" si="42"/>
        <v>4710012.7861584043</v>
      </c>
      <c r="AD137" s="30">
        <f t="shared" si="43"/>
        <v>18840051.144633617</v>
      </c>
      <c r="AE137" s="24"/>
      <c r="AF137" s="24">
        <f t="shared" si="46"/>
        <v>-192501.06551320036</v>
      </c>
      <c r="AG137" s="24">
        <f t="shared" si="47"/>
        <v>-38450.944341002898</v>
      </c>
      <c r="AI137" s="24">
        <f>IF(OR(B137="Q2",B137="Q3"),Business_peak/E137,Business_nonpeak/E137)</f>
        <v>16666.666666666668</v>
      </c>
      <c r="AJ137" s="24">
        <f>IF(OR(B137="Q2",B137="Q3"),Economic_peak/F137,Economic_nonpeak/F137)</f>
        <v>234.74178403755869</v>
      </c>
      <c r="AO137">
        <f>AF137/AI137</f>
        <v>-11.550063930792021</v>
      </c>
      <c r="AP137">
        <f>AG137/AJ137</f>
        <v>-163.80102289267234</v>
      </c>
    </row>
    <row r="138" spans="1:42" x14ac:dyDescent="0.25">
      <c r="A138" s="6">
        <v>132</v>
      </c>
      <c r="B138" s="1" t="s">
        <v>0</v>
      </c>
      <c r="C138" s="1"/>
      <c r="D138" s="1">
        <v>66</v>
      </c>
      <c r="E138" s="1">
        <v>14</v>
      </c>
      <c r="F138" s="1">
        <v>192</v>
      </c>
      <c r="G138" s="3">
        <v>1</v>
      </c>
      <c r="N138" s="10">
        <f t="shared" si="32"/>
        <v>2800000</v>
      </c>
      <c r="O138" s="10">
        <f t="shared" si="33"/>
        <v>9600000</v>
      </c>
      <c r="P138" s="24">
        <f t="shared" si="44"/>
        <v>12400000</v>
      </c>
      <c r="R138" s="10">
        <f t="shared" si="34"/>
        <v>2000000</v>
      </c>
      <c r="S138" s="10">
        <f t="shared" si="35"/>
        <v>1500000</v>
      </c>
      <c r="T138" s="10">
        <f t="shared" si="36"/>
        <v>20750600</v>
      </c>
      <c r="U138" s="24">
        <f t="shared" si="37"/>
        <v>3100000</v>
      </c>
      <c r="V138" s="10">
        <f t="shared" si="38"/>
        <v>300000</v>
      </c>
      <c r="W138" s="24">
        <f t="shared" si="39"/>
        <v>150163.93079202034</v>
      </c>
      <c r="X138" s="24">
        <f t="shared" si="45"/>
        <v>27800763.930792019</v>
      </c>
      <c r="Z138" s="28">
        <f t="shared" si="40"/>
        <v>-25000763.930792019</v>
      </c>
      <c r="AA138" s="28">
        <f t="shared" si="41"/>
        <v>-18200763.930792019</v>
      </c>
      <c r="AB138" s="29"/>
      <c r="AC138" s="30">
        <f t="shared" si="42"/>
        <v>5560152.7861584043</v>
      </c>
      <c r="AD138" s="30">
        <f t="shared" si="43"/>
        <v>22240611.144633617</v>
      </c>
      <c r="AE138" s="24"/>
      <c r="AF138" s="24">
        <f t="shared" si="46"/>
        <v>-197153.77043988602</v>
      </c>
      <c r="AG138" s="24">
        <f t="shared" si="47"/>
        <v>-65836.51637830009</v>
      </c>
      <c r="AI138" s="24">
        <f>IF(OR(B138="Q2",B138="Q3"),Business_peak/E138,Business_nonpeak/E138)</f>
        <v>14285.714285714286</v>
      </c>
      <c r="AJ138" s="24">
        <f>IF(OR(B138="Q2",B138="Q3"),Economic_peak/F138,Economic_nonpeak/F138)</f>
        <v>260.41666666666669</v>
      </c>
      <c r="AO138">
        <f>AF138/AI138</f>
        <v>-13.800763930792021</v>
      </c>
      <c r="AP138">
        <f>AG138/AJ138</f>
        <v>-252.81222289267234</v>
      </c>
    </row>
    <row r="139" spans="1:42" x14ac:dyDescent="0.25">
      <c r="A139" s="6">
        <v>133</v>
      </c>
      <c r="B139" s="1" t="s">
        <v>0</v>
      </c>
      <c r="C139" s="1"/>
      <c r="D139" s="1">
        <v>67</v>
      </c>
      <c r="E139" s="1">
        <v>13</v>
      </c>
      <c r="F139" s="1">
        <v>204</v>
      </c>
      <c r="G139" s="3">
        <v>-1</v>
      </c>
      <c r="N139" s="10">
        <f t="shared" si="32"/>
        <v>2600000</v>
      </c>
      <c r="O139" s="10">
        <f t="shared" si="33"/>
        <v>10200000</v>
      </c>
      <c r="P139" s="24">
        <f t="shared" si="44"/>
        <v>12800000</v>
      </c>
      <c r="R139" s="10">
        <f t="shared" si="34"/>
        <v>2000000</v>
      </c>
      <c r="S139" s="10">
        <f t="shared" si="35"/>
        <v>2500000</v>
      </c>
      <c r="T139" s="10">
        <f t="shared" si="36"/>
        <v>15337400</v>
      </c>
      <c r="U139" s="24">
        <f t="shared" si="37"/>
        <v>3200000</v>
      </c>
      <c r="V139" s="10">
        <f t="shared" si="38"/>
        <v>300000</v>
      </c>
      <c r="W139" s="24">
        <f t="shared" si="39"/>
        <v>150163.93079202034</v>
      </c>
      <c r="X139" s="24">
        <f t="shared" si="45"/>
        <v>23487563.930792019</v>
      </c>
      <c r="Z139" s="28">
        <f t="shared" si="40"/>
        <v>-20887563.930792019</v>
      </c>
      <c r="AA139" s="28">
        <f t="shared" si="41"/>
        <v>-13287563.930792019</v>
      </c>
      <c r="AB139" s="29"/>
      <c r="AC139" s="30">
        <f t="shared" si="42"/>
        <v>4697512.7861584043</v>
      </c>
      <c r="AD139" s="30">
        <f t="shared" si="43"/>
        <v>18790051.144633617</v>
      </c>
      <c r="AE139" s="24"/>
      <c r="AF139" s="24">
        <f t="shared" si="46"/>
        <v>-161347.13739680033</v>
      </c>
      <c r="AG139" s="24">
        <f t="shared" si="47"/>
        <v>-42108.093846243224</v>
      </c>
      <c r="AI139" s="24">
        <f>IF(OR(B139="Q2",B139="Q3"),Business_peak/E139,Business_nonpeak/E139)</f>
        <v>15384.615384615385</v>
      </c>
      <c r="AJ139" s="24">
        <f>IF(OR(B139="Q2",B139="Q3"),Economic_peak/F139,Economic_nonpeak/F139)</f>
        <v>245.09803921568627</v>
      </c>
      <c r="AO139">
        <f>AF139/AI139</f>
        <v>-10.487563930792021</v>
      </c>
      <c r="AP139">
        <f>AG139/AJ139</f>
        <v>-171.80102289267236</v>
      </c>
    </row>
    <row r="140" spans="1:42" x14ac:dyDescent="0.25">
      <c r="A140" s="6">
        <v>134</v>
      </c>
      <c r="B140" s="1" t="s">
        <v>0</v>
      </c>
      <c r="C140" s="1"/>
      <c r="D140" s="1">
        <v>67</v>
      </c>
      <c r="E140" s="1">
        <v>15</v>
      </c>
      <c r="F140" s="1">
        <v>194</v>
      </c>
      <c r="G140" s="3">
        <v>0</v>
      </c>
      <c r="N140" s="10">
        <f t="shared" si="32"/>
        <v>3000000</v>
      </c>
      <c r="O140" s="10">
        <f t="shared" si="33"/>
        <v>9700000</v>
      </c>
      <c r="P140" s="24">
        <f t="shared" si="44"/>
        <v>12700000</v>
      </c>
      <c r="R140" s="10">
        <f t="shared" si="34"/>
        <v>2000000</v>
      </c>
      <c r="S140" s="10">
        <f t="shared" si="35"/>
        <v>1500000</v>
      </c>
      <c r="T140" s="10">
        <f t="shared" si="36"/>
        <v>18044000</v>
      </c>
      <c r="U140" s="24">
        <f t="shared" si="37"/>
        <v>3175000</v>
      </c>
      <c r="V140" s="10">
        <f t="shared" si="38"/>
        <v>300000</v>
      </c>
      <c r="W140" s="24">
        <f t="shared" si="39"/>
        <v>150163.93079202034</v>
      </c>
      <c r="X140" s="24">
        <f t="shared" si="45"/>
        <v>25169163.930792019</v>
      </c>
      <c r="Z140" s="28">
        <f t="shared" si="40"/>
        <v>-22169163.930792019</v>
      </c>
      <c r="AA140" s="28">
        <f t="shared" si="41"/>
        <v>-15469163.930792019</v>
      </c>
      <c r="AB140" s="29"/>
      <c r="AC140" s="30">
        <f t="shared" si="42"/>
        <v>5033832.7861584043</v>
      </c>
      <c r="AD140" s="30">
        <f t="shared" si="43"/>
        <v>20135331.144633617</v>
      </c>
      <c r="AE140" s="24"/>
      <c r="AF140" s="24">
        <f t="shared" si="46"/>
        <v>-135588.8524105603</v>
      </c>
      <c r="AG140" s="24">
        <f t="shared" si="47"/>
        <v>-53790.366724915555</v>
      </c>
      <c r="AI140" s="24">
        <f>IF(OR(B140="Q2",B140="Q3"),Business_peak/E140,Business_nonpeak/E140)</f>
        <v>13333.333333333334</v>
      </c>
      <c r="AJ140" s="24">
        <f>IF(OR(B140="Q2",B140="Q3"),Economic_peak/F140,Economic_nonpeak/F140)</f>
        <v>257.73195876288662</v>
      </c>
      <c r="AO140">
        <f>AF140/AI140</f>
        <v>-10.169163930792022</v>
      </c>
      <c r="AP140">
        <f>AG140/AJ140</f>
        <v>-208.70662289267233</v>
      </c>
    </row>
    <row r="141" spans="1:42" x14ac:dyDescent="0.25">
      <c r="A141" s="6">
        <v>135</v>
      </c>
      <c r="B141" s="1" t="s">
        <v>0</v>
      </c>
      <c r="C141" s="1"/>
      <c r="D141" s="1">
        <v>68</v>
      </c>
      <c r="E141" s="1">
        <v>12</v>
      </c>
      <c r="F141" s="1">
        <v>150</v>
      </c>
      <c r="G141" s="3">
        <v>-1</v>
      </c>
      <c r="N141" s="10">
        <f t="shared" si="32"/>
        <v>2400000</v>
      </c>
      <c r="O141" s="10">
        <f t="shared" si="33"/>
        <v>7500000</v>
      </c>
      <c r="P141" s="24">
        <f t="shared" si="44"/>
        <v>9900000</v>
      </c>
      <c r="R141" s="10">
        <f t="shared" si="34"/>
        <v>2000000</v>
      </c>
      <c r="S141" s="10">
        <f t="shared" si="35"/>
        <v>2500000</v>
      </c>
      <c r="T141" s="10">
        <f t="shared" si="36"/>
        <v>15337400</v>
      </c>
      <c r="U141" s="24">
        <f t="shared" si="37"/>
        <v>2475000</v>
      </c>
      <c r="V141" s="10">
        <f t="shared" si="38"/>
        <v>300000</v>
      </c>
      <c r="W141" s="24">
        <f t="shared" si="39"/>
        <v>150163.93079202034</v>
      </c>
      <c r="X141" s="24">
        <f t="shared" si="45"/>
        <v>22762563.930792019</v>
      </c>
      <c r="Z141" s="28">
        <f t="shared" si="40"/>
        <v>-20362563.930792019</v>
      </c>
      <c r="AA141" s="28">
        <f t="shared" si="41"/>
        <v>-15262563.930792019</v>
      </c>
      <c r="AB141" s="29"/>
      <c r="AC141" s="30">
        <f t="shared" si="42"/>
        <v>4552512.7861584043</v>
      </c>
      <c r="AD141" s="30">
        <f t="shared" si="43"/>
        <v>18210051.144633617</v>
      </c>
      <c r="AE141" s="24"/>
      <c r="AF141" s="24">
        <f t="shared" si="46"/>
        <v>-179376.06551320036</v>
      </c>
      <c r="AG141" s="24">
        <f t="shared" si="47"/>
        <v>-71400.340964224117</v>
      </c>
      <c r="AI141" s="24">
        <f>IF(OR(B141="Q2",B141="Q3"),Business_peak/E141,Business_nonpeak/E141)</f>
        <v>16666.666666666668</v>
      </c>
      <c r="AJ141" s="24">
        <f>IF(OR(B141="Q2",B141="Q3"),Economic_peak/F141,Economic_nonpeak/F141)</f>
        <v>333.33333333333331</v>
      </c>
      <c r="AO141">
        <f>AF141/AI141</f>
        <v>-10.762563930792021</v>
      </c>
      <c r="AP141">
        <f>AG141/AJ141</f>
        <v>-214.20102289267237</v>
      </c>
    </row>
    <row r="142" spans="1:42" x14ac:dyDescent="0.25">
      <c r="A142" s="6">
        <v>136</v>
      </c>
      <c r="B142" s="1" t="s">
        <v>0</v>
      </c>
      <c r="C142" s="1"/>
      <c r="D142" s="1">
        <v>68</v>
      </c>
      <c r="E142" s="1">
        <v>10</v>
      </c>
      <c r="F142" s="1">
        <v>210</v>
      </c>
      <c r="G142" s="3">
        <v>2</v>
      </c>
      <c r="N142" s="10">
        <f t="shared" si="32"/>
        <v>2000000</v>
      </c>
      <c r="O142" s="10">
        <f t="shared" si="33"/>
        <v>10500000</v>
      </c>
      <c r="P142" s="24">
        <f t="shared" si="44"/>
        <v>12500000</v>
      </c>
      <c r="R142" s="10">
        <f t="shared" si="34"/>
        <v>2000000</v>
      </c>
      <c r="S142" s="10">
        <f t="shared" si="35"/>
        <v>1500000</v>
      </c>
      <c r="T142" s="10">
        <f t="shared" si="36"/>
        <v>23457200</v>
      </c>
      <c r="U142" s="24">
        <f t="shared" si="37"/>
        <v>3125000</v>
      </c>
      <c r="V142" s="10">
        <f t="shared" si="38"/>
        <v>300000</v>
      </c>
      <c r="W142" s="24">
        <f t="shared" si="39"/>
        <v>150163.93079202034</v>
      </c>
      <c r="X142" s="24">
        <f t="shared" si="45"/>
        <v>30532363.930792019</v>
      </c>
      <c r="Z142" s="28">
        <f t="shared" si="40"/>
        <v>-28532363.930792019</v>
      </c>
      <c r="AA142" s="28">
        <f t="shared" si="41"/>
        <v>-20032363.930792019</v>
      </c>
      <c r="AB142" s="29"/>
      <c r="AC142" s="30">
        <f t="shared" si="42"/>
        <v>6106472.7861584043</v>
      </c>
      <c r="AD142" s="30">
        <f t="shared" si="43"/>
        <v>24425891.144633617</v>
      </c>
      <c r="AE142" s="24"/>
      <c r="AF142" s="24">
        <f t="shared" si="46"/>
        <v>-410647.27861584042</v>
      </c>
      <c r="AG142" s="24">
        <f t="shared" si="47"/>
        <v>-66313.767355398173</v>
      </c>
      <c r="AI142" s="24">
        <f>IF(OR(B142="Q2",B142="Q3"),Business_peak/E142,Business_nonpeak/E142)</f>
        <v>20000</v>
      </c>
      <c r="AJ142" s="24">
        <f>IF(OR(B142="Q2",B142="Q3"),Economic_peak/F142,Economic_nonpeak/F142)</f>
        <v>238.0952380952381</v>
      </c>
      <c r="AO142">
        <f>AF142/AI142</f>
        <v>-20.53236393079202</v>
      </c>
      <c r="AP142">
        <f>AG142/AJ142</f>
        <v>-278.51782289267231</v>
      </c>
    </row>
    <row r="143" spans="1:42" x14ac:dyDescent="0.25">
      <c r="A143" s="6">
        <v>137</v>
      </c>
      <c r="B143" s="1" t="s">
        <v>0</v>
      </c>
      <c r="C143" s="1"/>
      <c r="D143" s="1">
        <v>69</v>
      </c>
      <c r="E143" s="1">
        <v>23</v>
      </c>
      <c r="F143" s="1">
        <v>218</v>
      </c>
      <c r="G143" s="3">
        <v>-1</v>
      </c>
      <c r="N143" s="10">
        <f t="shared" si="32"/>
        <v>4600000</v>
      </c>
      <c r="O143" s="10">
        <f t="shared" si="33"/>
        <v>10900000</v>
      </c>
      <c r="P143" s="24">
        <f t="shared" si="44"/>
        <v>15500000</v>
      </c>
      <c r="R143" s="10">
        <f t="shared" si="34"/>
        <v>2000000</v>
      </c>
      <c r="S143" s="10">
        <f t="shared" si="35"/>
        <v>2500000</v>
      </c>
      <c r="T143" s="10">
        <f t="shared" si="36"/>
        <v>15337400</v>
      </c>
      <c r="U143" s="24">
        <f t="shared" si="37"/>
        <v>3875000</v>
      </c>
      <c r="V143" s="10">
        <f t="shared" si="38"/>
        <v>300000</v>
      </c>
      <c r="W143" s="24">
        <f t="shared" si="39"/>
        <v>150163.93079202034</v>
      </c>
      <c r="X143" s="24">
        <f t="shared" si="45"/>
        <v>24162563.930792019</v>
      </c>
      <c r="Z143" s="28">
        <f t="shared" si="40"/>
        <v>-19562563.930792019</v>
      </c>
      <c r="AA143" s="28">
        <f t="shared" si="41"/>
        <v>-13262563.930792019</v>
      </c>
      <c r="AB143" s="29"/>
      <c r="AC143" s="30">
        <f t="shared" si="42"/>
        <v>4832512.7861584043</v>
      </c>
      <c r="AD143" s="30">
        <f t="shared" si="43"/>
        <v>19330051.144633617</v>
      </c>
      <c r="AE143" s="24"/>
      <c r="AF143" s="24">
        <f t="shared" si="46"/>
        <v>-10109.251572104535</v>
      </c>
      <c r="AG143" s="24">
        <f t="shared" si="47"/>
        <v>-38669.959379053289</v>
      </c>
      <c r="AI143" s="24">
        <f>IF(OR(B143="Q2",B143="Q3"),Business_peak/E143,Business_nonpeak/E143)</f>
        <v>8695.652173913044</v>
      </c>
      <c r="AJ143" s="24">
        <f>IF(OR(B143="Q2",B143="Q3"),Economic_peak/F143,Economic_nonpeak/F143)</f>
        <v>229.35779816513761</v>
      </c>
      <c r="AO143">
        <f>AF143/AI143</f>
        <v>-1.1625639307920215</v>
      </c>
      <c r="AP143">
        <f>AG143/AJ143</f>
        <v>-168.60102289267235</v>
      </c>
    </row>
    <row r="144" spans="1:42" x14ac:dyDescent="0.25">
      <c r="A144" s="6">
        <v>138</v>
      </c>
      <c r="B144" s="1" t="s">
        <v>0</v>
      </c>
      <c r="C144" s="1"/>
      <c r="D144" s="1">
        <v>69</v>
      </c>
      <c r="E144" s="1">
        <v>26</v>
      </c>
      <c r="F144" s="1">
        <v>183</v>
      </c>
      <c r="G144" s="3">
        <v>1</v>
      </c>
      <c r="N144" s="10">
        <f t="shared" si="32"/>
        <v>5200000</v>
      </c>
      <c r="O144" s="10">
        <f t="shared" si="33"/>
        <v>9150000</v>
      </c>
      <c r="P144" s="24">
        <f t="shared" si="44"/>
        <v>14350000</v>
      </c>
      <c r="R144" s="10">
        <f t="shared" si="34"/>
        <v>2000000</v>
      </c>
      <c r="S144" s="10">
        <f t="shared" si="35"/>
        <v>1500000</v>
      </c>
      <c r="T144" s="10">
        <f t="shared" si="36"/>
        <v>20750600</v>
      </c>
      <c r="U144" s="24">
        <f t="shared" si="37"/>
        <v>3587500</v>
      </c>
      <c r="V144" s="10">
        <f t="shared" si="38"/>
        <v>300000</v>
      </c>
      <c r="W144" s="24">
        <f t="shared" si="39"/>
        <v>150163.93079202034</v>
      </c>
      <c r="X144" s="24">
        <f t="shared" si="45"/>
        <v>28288263.930792019</v>
      </c>
      <c r="Z144" s="28">
        <f t="shared" si="40"/>
        <v>-23088263.930792019</v>
      </c>
      <c r="AA144" s="28">
        <f t="shared" si="41"/>
        <v>-19138263.930792019</v>
      </c>
      <c r="AB144" s="29"/>
      <c r="AC144" s="30">
        <f t="shared" si="42"/>
        <v>5657652.7861584043</v>
      </c>
      <c r="AD144" s="30">
        <f t="shared" si="43"/>
        <v>22630611.144633617</v>
      </c>
      <c r="AE144" s="24"/>
      <c r="AF144" s="24">
        <f t="shared" si="46"/>
        <v>-17602.030236861705</v>
      </c>
      <c r="AG144" s="24">
        <f t="shared" si="47"/>
        <v>-73664.541773954188</v>
      </c>
      <c r="AI144" s="24">
        <f>IF(OR(B144="Q2",B144="Q3"),Business_peak/E144,Business_nonpeak/E144)</f>
        <v>7692.3076923076924</v>
      </c>
      <c r="AJ144" s="24">
        <f>IF(OR(B144="Q2",B144="Q3"),Economic_peak/F144,Economic_nonpeak/F144)</f>
        <v>273.22404371584702</v>
      </c>
      <c r="AO144">
        <f>AF144/AI144</f>
        <v>-2.2882639307920218</v>
      </c>
      <c r="AP144">
        <f>AG144/AJ144</f>
        <v>-269.61222289267232</v>
      </c>
    </row>
    <row r="145" spans="1:42" x14ac:dyDescent="0.25">
      <c r="A145" s="6">
        <v>139</v>
      </c>
      <c r="B145" s="1" t="s">
        <v>0</v>
      </c>
      <c r="C145" s="1"/>
      <c r="D145" s="1">
        <v>70</v>
      </c>
      <c r="E145" s="1">
        <v>20</v>
      </c>
      <c r="F145" s="1">
        <v>234</v>
      </c>
      <c r="G145" s="3">
        <v>0</v>
      </c>
      <c r="N145" s="10">
        <f t="shared" si="32"/>
        <v>4000000</v>
      </c>
      <c r="O145" s="10">
        <f t="shared" si="33"/>
        <v>11700000</v>
      </c>
      <c r="P145" s="24">
        <f t="shared" si="44"/>
        <v>15700000</v>
      </c>
      <c r="R145" s="10">
        <f t="shared" si="34"/>
        <v>2000000</v>
      </c>
      <c r="S145" s="10">
        <f t="shared" si="35"/>
        <v>2500000</v>
      </c>
      <c r="T145" s="10">
        <f t="shared" si="36"/>
        <v>18044000</v>
      </c>
      <c r="U145" s="24">
        <f t="shared" si="37"/>
        <v>3925000</v>
      </c>
      <c r="V145" s="10">
        <f t="shared" si="38"/>
        <v>300000</v>
      </c>
      <c r="W145" s="24">
        <f t="shared" si="39"/>
        <v>150163.93079202034</v>
      </c>
      <c r="X145" s="24">
        <f t="shared" si="45"/>
        <v>26919163.930792019</v>
      </c>
      <c r="Z145" s="28">
        <f t="shared" si="40"/>
        <v>-22919163.930792019</v>
      </c>
      <c r="AA145" s="28">
        <f t="shared" si="41"/>
        <v>-15219163.930792019</v>
      </c>
      <c r="AB145" s="29"/>
      <c r="AC145" s="30">
        <f t="shared" si="42"/>
        <v>5383832.7861584043</v>
      </c>
      <c r="AD145" s="30">
        <f t="shared" si="43"/>
        <v>21535331.144633617</v>
      </c>
      <c r="AE145" s="24"/>
      <c r="AF145" s="24">
        <f t="shared" si="46"/>
        <v>-69191.63930792021</v>
      </c>
      <c r="AG145" s="24">
        <f t="shared" si="47"/>
        <v>-42031.329677921443</v>
      </c>
      <c r="AI145" s="24">
        <f>IF(OR(B145="Q2",B145="Q3"),Business_peak/E145,Business_nonpeak/E145)</f>
        <v>10000</v>
      </c>
      <c r="AJ145" s="24">
        <f>IF(OR(B145="Q2",B145="Q3"),Economic_peak/F145,Economic_nonpeak/F145)</f>
        <v>213.67521367521368</v>
      </c>
      <c r="AO145">
        <f>AF145/AI145</f>
        <v>-6.9191639307920214</v>
      </c>
      <c r="AP145">
        <f>AG145/AJ145</f>
        <v>-196.70662289267236</v>
      </c>
    </row>
    <row r="146" spans="1:42" x14ac:dyDescent="0.25">
      <c r="A146" s="6">
        <v>140</v>
      </c>
      <c r="B146" s="1" t="s">
        <v>0</v>
      </c>
      <c r="C146" s="1"/>
      <c r="D146" s="1">
        <v>70</v>
      </c>
      <c r="E146" s="1">
        <v>11</v>
      </c>
      <c r="F146" s="1">
        <v>205</v>
      </c>
      <c r="G146" s="3">
        <v>2</v>
      </c>
      <c r="N146" s="10">
        <f t="shared" si="32"/>
        <v>2200000</v>
      </c>
      <c r="O146" s="10">
        <f t="shared" si="33"/>
        <v>10250000</v>
      </c>
      <c r="P146" s="24">
        <f t="shared" si="44"/>
        <v>12450000</v>
      </c>
      <c r="R146" s="10">
        <f t="shared" si="34"/>
        <v>2000000</v>
      </c>
      <c r="S146" s="10">
        <f t="shared" si="35"/>
        <v>1500000</v>
      </c>
      <c r="T146" s="10">
        <f t="shared" si="36"/>
        <v>23457200</v>
      </c>
      <c r="U146" s="24">
        <f t="shared" si="37"/>
        <v>3112500</v>
      </c>
      <c r="V146" s="10">
        <f t="shared" si="38"/>
        <v>300000</v>
      </c>
      <c r="W146" s="24">
        <f t="shared" si="39"/>
        <v>150163.93079202034</v>
      </c>
      <c r="X146" s="24">
        <f t="shared" si="45"/>
        <v>30519863.930792019</v>
      </c>
      <c r="Z146" s="28">
        <f t="shared" si="40"/>
        <v>-28319863.930792019</v>
      </c>
      <c r="AA146" s="28">
        <f t="shared" si="41"/>
        <v>-20269863.930792019</v>
      </c>
      <c r="AB146" s="29"/>
      <c r="AC146" s="30">
        <f t="shared" si="42"/>
        <v>6103972.7861584043</v>
      </c>
      <c r="AD146" s="30">
        <f t="shared" si="43"/>
        <v>24415891.144633617</v>
      </c>
      <c r="AE146" s="24"/>
      <c r="AF146" s="24">
        <f t="shared" si="46"/>
        <v>-354906.6169234913</v>
      </c>
      <c r="AG146" s="24">
        <f t="shared" si="47"/>
        <v>-69101.908022603006</v>
      </c>
      <c r="AI146" s="24">
        <f>IF(OR(B146="Q2",B146="Q3"),Business_peak/E146,Business_nonpeak/E146)</f>
        <v>18181.81818181818</v>
      </c>
      <c r="AJ146" s="24">
        <f>IF(OR(B146="Q2",B146="Q3"),Economic_peak/F146,Economic_nonpeak/F146)</f>
        <v>243.90243902439025</v>
      </c>
      <c r="AO146">
        <f>AF146/AI146</f>
        <v>-19.519863930792024</v>
      </c>
      <c r="AP146">
        <f>AG146/AJ146</f>
        <v>-283.31782289267232</v>
      </c>
    </row>
    <row r="147" spans="1:42" x14ac:dyDescent="0.25">
      <c r="A147" s="6">
        <v>141</v>
      </c>
      <c r="B147" s="1" t="s">
        <v>0</v>
      </c>
      <c r="C147" s="1"/>
      <c r="D147" s="1">
        <v>71</v>
      </c>
      <c r="E147" s="1">
        <v>12</v>
      </c>
      <c r="F147" s="1">
        <v>218</v>
      </c>
      <c r="G147" s="3">
        <v>0</v>
      </c>
      <c r="N147" s="10">
        <f t="shared" si="32"/>
        <v>2400000</v>
      </c>
      <c r="O147" s="10">
        <f t="shared" si="33"/>
        <v>10900000</v>
      </c>
      <c r="P147" s="24">
        <f t="shared" si="44"/>
        <v>13300000</v>
      </c>
      <c r="R147" s="10">
        <f t="shared" si="34"/>
        <v>2000000</v>
      </c>
      <c r="S147" s="10">
        <f t="shared" si="35"/>
        <v>2500000</v>
      </c>
      <c r="T147" s="10">
        <f t="shared" si="36"/>
        <v>18044000</v>
      </c>
      <c r="U147" s="24">
        <f t="shared" si="37"/>
        <v>3325000</v>
      </c>
      <c r="V147" s="10">
        <f t="shared" si="38"/>
        <v>300000</v>
      </c>
      <c r="W147" s="24">
        <f t="shared" si="39"/>
        <v>150163.93079202034</v>
      </c>
      <c r="X147" s="24">
        <f t="shared" si="45"/>
        <v>26319163.930792019</v>
      </c>
      <c r="Z147" s="28">
        <f t="shared" si="40"/>
        <v>-23919163.930792019</v>
      </c>
      <c r="AA147" s="28">
        <f t="shared" si="41"/>
        <v>-15419163.930792019</v>
      </c>
      <c r="AB147" s="29"/>
      <c r="AC147" s="30">
        <f t="shared" si="42"/>
        <v>5263832.7861584043</v>
      </c>
      <c r="AD147" s="30">
        <f t="shared" si="43"/>
        <v>21055331.144633617</v>
      </c>
      <c r="AE147" s="24"/>
      <c r="AF147" s="24">
        <f t="shared" si="46"/>
        <v>-238652.73217986702</v>
      </c>
      <c r="AG147" s="24">
        <f t="shared" si="47"/>
        <v>-46584.08781942026</v>
      </c>
      <c r="AI147" s="24">
        <f>IF(OR(B147="Q2",B147="Q3"),Business_peak/E147,Business_nonpeak/E147)</f>
        <v>16666.666666666668</v>
      </c>
      <c r="AJ147" s="24">
        <f>IF(OR(B147="Q2",B147="Q3"),Economic_peak/F147,Economic_nonpeak/F147)</f>
        <v>229.35779816513761</v>
      </c>
      <c r="AO147">
        <f>AF147/AI147</f>
        <v>-14.319163930792019</v>
      </c>
      <c r="AP147">
        <f>AG147/AJ147</f>
        <v>-203.10662289267233</v>
      </c>
    </row>
    <row r="148" spans="1:42" x14ac:dyDescent="0.25">
      <c r="A148" s="6">
        <v>142</v>
      </c>
      <c r="B148" s="1" t="s">
        <v>0</v>
      </c>
      <c r="C148" s="1"/>
      <c r="D148" s="1">
        <v>71</v>
      </c>
      <c r="E148" s="1">
        <v>21</v>
      </c>
      <c r="F148" s="1">
        <v>205</v>
      </c>
      <c r="G148" s="3">
        <v>0</v>
      </c>
      <c r="N148" s="10">
        <f t="shared" si="32"/>
        <v>4200000</v>
      </c>
      <c r="O148" s="10">
        <f t="shared" si="33"/>
        <v>10250000</v>
      </c>
      <c r="P148" s="24">
        <f t="shared" si="44"/>
        <v>14450000</v>
      </c>
      <c r="R148" s="10">
        <f t="shared" si="34"/>
        <v>2000000</v>
      </c>
      <c r="S148" s="10">
        <f t="shared" si="35"/>
        <v>1500000</v>
      </c>
      <c r="T148" s="10">
        <f t="shared" si="36"/>
        <v>18044000</v>
      </c>
      <c r="U148" s="24">
        <f t="shared" si="37"/>
        <v>3612500</v>
      </c>
      <c r="V148" s="10">
        <f t="shared" si="38"/>
        <v>300000</v>
      </c>
      <c r="W148" s="24">
        <f t="shared" si="39"/>
        <v>150163.93079202034</v>
      </c>
      <c r="X148" s="24">
        <f t="shared" si="45"/>
        <v>25606663.930792019</v>
      </c>
      <c r="Z148" s="28">
        <f t="shared" si="40"/>
        <v>-21406663.930792019</v>
      </c>
      <c r="AA148" s="28">
        <f t="shared" si="41"/>
        <v>-15356663.930792019</v>
      </c>
      <c r="AB148" s="29"/>
      <c r="AC148" s="30">
        <f t="shared" si="42"/>
        <v>5121332.7861584043</v>
      </c>
      <c r="AD148" s="30">
        <f t="shared" si="43"/>
        <v>20485331.144633617</v>
      </c>
      <c r="AE148" s="24"/>
      <c r="AF148" s="24">
        <f t="shared" si="46"/>
        <v>-43872.989817066875</v>
      </c>
      <c r="AG148" s="24">
        <f t="shared" si="47"/>
        <v>-49928.444607968864</v>
      </c>
      <c r="AI148" s="24">
        <f>IF(OR(B148="Q2",B148="Q3"),Business_peak/E148,Business_nonpeak/E148)</f>
        <v>9523.8095238095229</v>
      </c>
      <c r="AJ148" s="24">
        <f>IF(OR(B148="Q2",B148="Q3"),Economic_peak/F148,Economic_nonpeak/F148)</f>
        <v>243.90243902439025</v>
      </c>
      <c r="AO148">
        <f>AF148/AI148</f>
        <v>-4.6066639307920223</v>
      </c>
      <c r="AP148">
        <f>AG148/AJ148</f>
        <v>-204.70662289267233</v>
      </c>
    </row>
    <row r="149" spans="1:42" x14ac:dyDescent="0.25">
      <c r="A149" s="6">
        <v>143</v>
      </c>
      <c r="B149" s="1" t="s">
        <v>0</v>
      </c>
      <c r="C149" s="1"/>
      <c r="D149" s="1">
        <v>72</v>
      </c>
      <c r="E149" s="1">
        <v>26</v>
      </c>
      <c r="F149" s="1">
        <v>238</v>
      </c>
      <c r="G149" s="3">
        <v>-2</v>
      </c>
      <c r="N149" s="10">
        <f t="shared" si="32"/>
        <v>5200000</v>
      </c>
      <c r="O149" s="10">
        <f t="shared" si="33"/>
        <v>11900000</v>
      </c>
      <c r="P149" s="24">
        <f t="shared" si="44"/>
        <v>17100000</v>
      </c>
      <c r="R149" s="10">
        <f t="shared" si="34"/>
        <v>2000000</v>
      </c>
      <c r="S149" s="10">
        <f t="shared" si="35"/>
        <v>2500000</v>
      </c>
      <c r="T149" s="10">
        <f t="shared" si="36"/>
        <v>12630800</v>
      </c>
      <c r="U149" s="24">
        <f t="shared" si="37"/>
        <v>4275000</v>
      </c>
      <c r="V149" s="10">
        <f t="shared" si="38"/>
        <v>300000</v>
      </c>
      <c r="W149" s="24">
        <f t="shared" si="39"/>
        <v>150163.93079202034</v>
      </c>
      <c r="X149" s="24">
        <f t="shared" si="45"/>
        <v>21855963.930792019</v>
      </c>
      <c r="Z149" s="28">
        <f t="shared" si="40"/>
        <v>-16655963.930792019</v>
      </c>
      <c r="AA149" s="28">
        <f t="shared" si="41"/>
        <v>-9955963.9307920188</v>
      </c>
      <c r="AB149" s="29"/>
      <c r="AC149" s="30">
        <f t="shared" si="42"/>
        <v>4371192.7861584043</v>
      </c>
      <c r="AD149" s="30">
        <f t="shared" si="43"/>
        <v>17484771.144633617</v>
      </c>
      <c r="AE149" s="24"/>
      <c r="AF149" s="24">
        <f t="shared" si="46"/>
        <v>31877.200532369065</v>
      </c>
      <c r="AG149" s="24">
        <f t="shared" si="47"/>
        <v>-23465.424977452174</v>
      </c>
      <c r="AI149" s="24">
        <f>IF(OR(B149="Q2",B149="Q3"),Business_peak/E149,Business_nonpeak/E149)</f>
        <v>7692.3076923076924</v>
      </c>
      <c r="AJ149" s="24">
        <f>IF(OR(B149="Q2",B149="Q3"),Economic_peak/F149,Economic_nonpeak/F149)</f>
        <v>210.08403361344537</v>
      </c>
      <c r="AO149">
        <f>AF149/AI149</f>
        <v>4.1440360692079787</v>
      </c>
      <c r="AP149">
        <f>AG149/AJ149</f>
        <v>-111.69542289267235</v>
      </c>
    </row>
    <row r="150" spans="1:42" x14ac:dyDescent="0.25">
      <c r="A150" s="6">
        <v>144</v>
      </c>
      <c r="B150" s="1" t="s">
        <v>0</v>
      </c>
      <c r="C150" s="1"/>
      <c r="D150" s="1">
        <v>72</v>
      </c>
      <c r="E150" s="1">
        <v>23</v>
      </c>
      <c r="F150" s="1">
        <v>187</v>
      </c>
      <c r="G150" s="3">
        <v>2</v>
      </c>
      <c r="N150" s="10">
        <f t="shared" si="32"/>
        <v>4600000</v>
      </c>
      <c r="O150" s="10">
        <f t="shared" si="33"/>
        <v>9350000</v>
      </c>
      <c r="P150" s="24">
        <f t="shared" si="44"/>
        <v>13950000</v>
      </c>
      <c r="R150" s="10">
        <f t="shared" si="34"/>
        <v>2000000</v>
      </c>
      <c r="S150" s="10">
        <f t="shared" si="35"/>
        <v>1500000</v>
      </c>
      <c r="T150" s="10">
        <f t="shared" si="36"/>
        <v>23457200</v>
      </c>
      <c r="U150" s="24">
        <f t="shared" si="37"/>
        <v>3487500</v>
      </c>
      <c r="V150" s="10">
        <f t="shared" si="38"/>
        <v>300000</v>
      </c>
      <c r="W150" s="24">
        <f t="shared" si="39"/>
        <v>150163.93079202034</v>
      </c>
      <c r="X150" s="24">
        <f t="shared" si="45"/>
        <v>30894863.930792019</v>
      </c>
      <c r="Z150" s="28">
        <f t="shared" si="40"/>
        <v>-26294863.930792019</v>
      </c>
      <c r="AA150" s="28">
        <f t="shared" si="41"/>
        <v>-21544863.930792019</v>
      </c>
      <c r="AB150" s="29"/>
      <c r="AC150" s="30">
        <f t="shared" si="42"/>
        <v>6178972.7861584043</v>
      </c>
      <c r="AD150" s="30">
        <f t="shared" si="43"/>
        <v>24715891.144633617</v>
      </c>
      <c r="AE150" s="24"/>
      <c r="AF150" s="24">
        <f t="shared" si="46"/>
        <v>-68650.990702539319</v>
      </c>
      <c r="AG150" s="24">
        <f t="shared" si="47"/>
        <v>-82170.540880393673</v>
      </c>
      <c r="AI150" s="24">
        <f>IF(OR(B150="Q2",B150="Q3"),Business_peak/E150,Business_nonpeak/E150)</f>
        <v>8695.652173913044</v>
      </c>
      <c r="AJ150" s="24">
        <f>IF(OR(B150="Q2",B150="Q3"),Economic_peak/F150,Economic_nonpeak/F150)</f>
        <v>267.37967914438502</v>
      </c>
      <c r="AO150">
        <f>AF150/AI150</f>
        <v>-7.8948639307920212</v>
      </c>
      <c r="AP150">
        <f>AG150/AJ150</f>
        <v>-307.31782289267232</v>
      </c>
    </row>
    <row r="151" spans="1:42" x14ac:dyDescent="0.25">
      <c r="A151" s="6">
        <v>145</v>
      </c>
      <c r="B151" s="1" t="s">
        <v>0</v>
      </c>
      <c r="C151" s="1"/>
      <c r="D151" s="1">
        <v>73</v>
      </c>
      <c r="E151" s="1">
        <v>23</v>
      </c>
      <c r="F151" s="1">
        <v>195</v>
      </c>
      <c r="G151" s="3">
        <v>-1</v>
      </c>
      <c r="N151" s="10">
        <f t="shared" si="32"/>
        <v>4600000</v>
      </c>
      <c r="O151" s="10">
        <f t="shared" si="33"/>
        <v>9750000</v>
      </c>
      <c r="P151" s="24">
        <f t="shared" si="44"/>
        <v>14350000</v>
      </c>
      <c r="R151" s="10">
        <f t="shared" si="34"/>
        <v>2000000</v>
      </c>
      <c r="S151" s="10">
        <f t="shared" si="35"/>
        <v>2500000</v>
      </c>
      <c r="T151" s="10">
        <f t="shared" si="36"/>
        <v>15337400</v>
      </c>
      <c r="U151" s="24">
        <f t="shared" si="37"/>
        <v>3587500</v>
      </c>
      <c r="V151" s="10">
        <f t="shared" si="38"/>
        <v>300000</v>
      </c>
      <c r="W151" s="24">
        <f t="shared" si="39"/>
        <v>150163.93079202034</v>
      </c>
      <c r="X151" s="24">
        <f t="shared" si="45"/>
        <v>23875063.930792019</v>
      </c>
      <c r="Z151" s="28">
        <f t="shared" si="40"/>
        <v>-19275063.930792019</v>
      </c>
      <c r="AA151" s="28">
        <f t="shared" si="41"/>
        <v>-14125063.930792019</v>
      </c>
      <c r="AB151" s="29"/>
      <c r="AC151" s="30">
        <f t="shared" si="42"/>
        <v>4775012.7861584043</v>
      </c>
      <c r="AD151" s="30">
        <f t="shared" si="43"/>
        <v>19100051.144633617</v>
      </c>
      <c r="AE151" s="24"/>
      <c r="AF151" s="24">
        <f t="shared" si="46"/>
        <v>-7609.2515721045356</v>
      </c>
      <c r="AG151" s="24">
        <f t="shared" si="47"/>
        <v>-47948.980228890345</v>
      </c>
      <c r="AI151" s="24">
        <f>IF(OR(B151="Q2",B151="Q3"),Business_peak/E151,Business_nonpeak/E151)</f>
        <v>8695.652173913044</v>
      </c>
      <c r="AJ151" s="24">
        <f>IF(OR(B151="Q2",B151="Q3"),Economic_peak/F151,Economic_nonpeak/F151)</f>
        <v>256.41025641025641</v>
      </c>
      <c r="AO151">
        <f>AF151/AI151</f>
        <v>-0.87506393079202149</v>
      </c>
      <c r="AP151">
        <f>AG151/AJ151</f>
        <v>-187.00102289267235</v>
      </c>
    </row>
    <row r="152" spans="1:42" x14ac:dyDescent="0.25">
      <c r="A152" s="6">
        <v>146</v>
      </c>
      <c r="B152" s="1" t="s">
        <v>0</v>
      </c>
      <c r="C152" s="1"/>
      <c r="D152" s="1">
        <v>73</v>
      </c>
      <c r="E152" s="1">
        <v>20</v>
      </c>
      <c r="F152" s="1">
        <v>135</v>
      </c>
      <c r="G152" s="3">
        <v>0</v>
      </c>
      <c r="N152" s="10">
        <f t="shared" si="32"/>
        <v>4000000</v>
      </c>
      <c r="O152" s="10">
        <f t="shared" si="33"/>
        <v>6750000</v>
      </c>
      <c r="P152" s="24">
        <f t="shared" si="44"/>
        <v>10750000</v>
      </c>
      <c r="R152" s="10">
        <f t="shared" si="34"/>
        <v>2000000</v>
      </c>
      <c r="S152" s="10">
        <f t="shared" si="35"/>
        <v>1500000</v>
      </c>
      <c r="T152" s="10">
        <f t="shared" si="36"/>
        <v>18044000</v>
      </c>
      <c r="U152" s="24">
        <f t="shared" si="37"/>
        <v>2687500</v>
      </c>
      <c r="V152" s="10">
        <f t="shared" si="38"/>
        <v>300000</v>
      </c>
      <c r="W152" s="24">
        <f t="shared" si="39"/>
        <v>150163.93079202034</v>
      </c>
      <c r="X152" s="24">
        <f t="shared" si="45"/>
        <v>24681663.930792019</v>
      </c>
      <c r="Z152" s="28">
        <f t="shared" si="40"/>
        <v>-20681663.930792019</v>
      </c>
      <c r="AA152" s="28">
        <f t="shared" si="41"/>
        <v>-17931663.930792019</v>
      </c>
      <c r="AB152" s="29"/>
      <c r="AC152" s="30">
        <f t="shared" si="42"/>
        <v>4936332.7861584043</v>
      </c>
      <c r="AD152" s="30">
        <f t="shared" si="43"/>
        <v>19745331.144633617</v>
      </c>
      <c r="AE152" s="24"/>
      <c r="AF152" s="24">
        <f t="shared" si="46"/>
        <v>-46816.639307920217</v>
      </c>
      <c r="AG152" s="24">
        <f t="shared" si="47"/>
        <v>-96261.712182471238</v>
      </c>
      <c r="AI152" s="24">
        <f>IF(OR(B152="Q2",B152="Q3"),Business_peak/E152,Business_nonpeak/E152)</f>
        <v>10000</v>
      </c>
      <c r="AJ152" s="24">
        <f>IF(OR(B152="Q2",B152="Q3"),Economic_peak/F152,Economic_nonpeak/F152)</f>
        <v>370.37037037037038</v>
      </c>
      <c r="AO152">
        <f>AF152/AI152</f>
        <v>-4.6816639307920216</v>
      </c>
      <c r="AP152">
        <f>AG152/AJ152</f>
        <v>-259.90662289267232</v>
      </c>
    </row>
    <row r="153" spans="1:42" x14ac:dyDescent="0.25">
      <c r="A153" s="6">
        <v>147</v>
      </c>
      <c r="B153" s="1" t="s">
        <v>0</v>
      </c>
      <c r="C153" s="1"/>
      <c r="D153" s="1">
        <v>74</v>
      </c>
      <c r="E153" s="1">
        <v>17</v>
      </c>
      <c r="F153" s="1">
        <v>137</v>
      </c>
      <c r="G153" s="3">
        <v>0</v>
      </c>
      <c r="N153" s="10">
        <f t="shared" si="32"/>
        <v>3400000</v>
      </c>
      <c r="O153" s="10">
        <f t="shared" si="33"/>
        <v>6850000</v>
      </c>
      <c r="P153" s="24">
        <f t="shared" si="44"/>
        <v>10250000</v>
      </c>
      <c r="R153" s="10">
        <f t="shared" si="34"/>
        <v>2000000</v>
      </c>
      <c r="S153" s="10">
        <f t="shared" si="35"/>
        <v>2500000</v>
      </c>
      <c r="T153" s="10">
        <f t="shared" si="36"/>
        <v>18044000</v>
      </c>
      <c r="U153" s="24">
        <f t="shared" si="37"/>
        <v>2562500</v>
      </c>
      <c r="V153" s="10">
        <f t="shared" si="38"/>
        <v>300000</v>
      </c>
      <c r="W153" s="24">
        <f t="shared" si="39"/>
        <v>150163.93079202034</v>
      </c>
      <c r="X153" s="24">
        <f t="shared" si="45"/>
        <v>25556663.930792019</v>
      </c>
      <c r="Z153" s="28">
        <f t="shared" si="40"/>
        <v>-22156663.930792019</v>
      </c>
      <c r="AA153" s="28">
        <f t="shared" si="41"/>
        <v>-18706663.930792019</v>
      </c>
      <c r="AB153" s="29"/>
      <c r="AC153" s="30">
        <f t="shared" si="42"/>
        <v>5111332.7861584043</v>
      </c>
      <c r="AD153" s="30">
        <f t="shared" si="43"/>
        <v>20445331.144633617</v>
      </c>
      <c r="AE153" s="24"/>
      <c r="AF153" s="24">
        <f t="shared" si="46"/>
        <v>-100666.63447990613</v>
      </c>
      <c r="AG153" s="24">
        <f t="shared" si="47"/>
        <v>-99235.993756449767</v>
      </c>
      <c r="AI153" s="24">
        <f>IF(OR(B153="Q2",B153="Q3"),Business_peak/E153,Business_nonpeak/E153)</f>
        <v>11764.705882352941</v>
      </c>
      <c r="AJ153" s="24">
        <f>IF(OR(B153="Q2",B153="Q3"),Economic_peak/F153,Economic_nonpeak/F153)</f>
        <v>364.96350364963502</v>
      </c>
      <c r="AO153">
        <f>AF153/AI153</f>
        <v>-8.5566639307920216</v>
      </c>
      <c r="AP153">
        <f>AG153/AJ153</f>
        <v>-271.90662289267237</v>
      </c>
    </row>
    <row r="154" spans="1:42" x14ac:dyDescent="0.25">
      <c r="A154" s="6">
        <v>148</v>
      </c>
      <c r="B154" s="1" t="s">
        <v>0</v>
      </c>
      <c r="C154" s="1"/>
      <c r="D154" s="1">
        <v>74</v>
      </c>
      <c r="E154" s="1">
        <v>13</v>
      </c>
      <c r="F154" s="1">
        <v>215</v>
      </c>
      <c r="G154" s="3">
        <v>2</v>
      </c>
      <c r="N154" s="10">
        <f t="shared" si="32"/>
        <v>2600000</v>
      </c>
      <c r="O154" s="10">
        <f t="shared" si="33"/>
        <v>10750000</v>
      </c>
      <c r="P154" s="24">
        <f t="shared" si="44"/>
        <v>13350000</v>
      </c>
      <c r="R154" s="10">
        <f t="shared" si="34"/>
        <v>2000000</v>
      </c>
      <c r="S154" s="10">
        <f t="shared" si="35"/>
        <v>1500000</v>
      </c>
      <c r="T154" s="10">
        <f t="shared" si="36"/>
        <v>23457200</v>
      </c>
      <c r="U154" s="24">
        <f t="shared" si="37"/>
        <v>3337500</v>
      </c>
      <c r="V154" s="10">
        <f t="shared" si="38"/>
        <v>300000</v>
      </c>
      <c r="W154" s="24">
        <f t="shared" si="39"/>
        <v>150163.93079202034</v>
      </c>
      <c r="X154" s="24">
        <f t="shared" si="45"/>
        <v>30744863.930792019</v>
      </c>
      <c r="Z154" s="28">
        <f t="shared" si="40"/>
        <v>-28144863.930792019</v>
      </c>
      <c r="AA154" s="28">
        <f t="shared" si="41"/>
        <v>-19994863.930792019</v>
      </c>
      <c r="AB154" s="29"/>
      <c r="AC154" s="30">
        <f t="shared" si="42"/>
        <v>6148972.7861584043</v>
      </c>
      <c r="AD154" s="30">
        <f t="shared" si="43"/>
        <v>24595891.144633617</v>
      </c>
      <c r="AE154" s="24"/>
      <c r="AF154" s="24">
        <f t="shared" si="46"/>
        <v>-272997.90662756958</v>
      </c>
      <c r="AG154" s="24">
        <f t="shared" si="47"/>
        <v>-64399.493695970312</v>
      </c>
      <c r="AI154" s="24">
        <f>IF(OR(B154="Q2",B154="Q3"),Business_peak/E154,Business_nonpeak/E154)</f>
        <v>15384.615384615385</v>
      </c>
      <c r="AJ154" s="24">
        <f>IF(OR(B154="Q2",B154="Q3"),Economic_peak/F154,Economic_nonpeak/F154)</f>
        <v>232.55813953488371</v>
      </c>
      <c r="AO154">
        <f>AF154/AI154</f>
        <v>-17.744863930792022</v>
      </c>
      <c r="AP154">
        <f>AG154/AJ154</f>
        <v>-276.91782289267235</v>
      </c>
    </row>
    <row r="155" spans="1:42" x14ac:dyDescent="0.25">
      <c r="A155" s="6">
        <v>149</v>
      </c>
      <c r="B155" s="1" t="s">
        <v>0</v>
      </c>
      <c r="C155" s="1"/>
      <c r="D155" s="1">
        <v>75</v>
      </c>
      <c r="E155" s="1">
        <v>27</v>
      </c>
      <c r="F155" s="1">
        <v>214</v>
      </c>
      <c r="G155" s="3">
        <v>-1</v>
      </c>
      <c r="N155" s="10">
        <f t="shared" si="32"/>
        <v>5400000</v>
      </c>
      <c r="O155" s="10">
        <f t="shared" si="33"/>
        <v>10700000</v>
      </c>
      <c r="P155" s="24">
        <f t="shared" si="44"/>
        <v>16100000</v>
      </c>
      <c r="R155" s="10">
        <f t="shared" si="34"/>
        <v>2000000</v>
      </c>
      <c r="S155" s="10">
        <f t="shared" si="35"/>
        <v>2500000</v>
      </c>
      <c r="T155" s="10">
        <f t="shared" si="36"/>
        <v>15337400</v>
      </c>
      <c r="U155" s="24">
        <f t="shared" si="37"/>
        <v>4025000</v>
      </c>
      <c r="V155" s="10">
        <f t="shared" si="38"/>
        <v>300000</v>
      </c>
      <c r="W155" s="24">
        <f t="shared" si="39"/>
        <v>150163.93079202034</v>
      </c>
      <c r="X155" s="24">
        <f t="shared" si="45"/>
        <v>24312563.930792019</v>
      </c>
      <c r="Z155" s="28">
        <f t="shared" si="40"/>
        <v>-18912563.930792019</v>
      </c>
      <c r="AA155" s="28">
        <f t="shared" si="41"/>
        <v>-13612563.930792019</v>
      </c>
      <c r="AB155" s="29"/>
      <c r="AC155" s="30">
        <f t="shared" si="42"/>
        <v>4862512.7861584043</v>
      </c>
      <c r="AD155" s="30">
        <f t="shared" si="43"/>
        <v>19450051.144633617</v>
      </c>
      <c r="AE155" s="24"/>
      <c r="AF155" s="24">
        <f t="shared" si="46"/>
        <v>19906.933845985026</v>
      </c>
      <c r="AG155" s="24">
        <f t="shared" si="47"/>
        <v>-40888.089460904754</v>
      </c>
      <c r="AI155" s="24">
        <f>IF(OR(B155="Q2",B155="Q3"),Business_peak/E155,Business_nonpeak/E155)</f>
        <v>7407.4074074074078</v>
      </c>
      <c r="AJ155" s="24">
        <f>IF(OR(B155="Q2",B155="Q3"),Economic_peak/F155,Economic_nonpeak/F155)</f>
        <v>233.64485981308411</v>
      </c>
      <c r="AO155">
        <f>AF155/AI155</f>
        <v>2.6874360692079784</v>
      </c>
      <c r="AP155">
        <f>AG155/AJ155</f>
        <v>-175.00102289267235</v>
      </c>
    </row>
    <row r="156" spans="1:42" x14ac:dyDescent="0.25">
      <c r="A156" s="6">
        <v>150</v>
      </c>
      <c r="B156" s="1" t="s">
        <v>0</v>
      </c>
      <c r="C156" s="1"/>
      <c r="D156" s="1">
        <v>75</v>
      </c>
      <c r="E156" s="1">
        <v>16</v>
      </c>
      <c r="F156" s="1">
        <v>128</v>
      </c>
      <c r="G156" s="3">
        <v>0</v>
      </c>
      <c r="N156" s="10">
        <f t="shared" si="32"/>
        <v>3200000</v>
      </c>
      <c r="O156" s="10">
        <f t="shared" si="33"/>
        <v>6400000</v>
      </c>
      <c r="P156" s="24">
        <f t="shared" si="44"/>
        <v>9600000</v>
      </c>
      <c r="R156" s="10">
        <f t="shared" si="34"/>
        <v>2000000</v>
      </c>
      <c r="S156" s="10">
        <f t="shared" si="35"/>
        <v>1500000</v>
      </c>
      <c r="T156" s="10">
        <f t="shared" si="36"/>
        <v>18044000</v>
      </c>
      <c r="U156" s="24">
        <f t="shared" si="37"/>
        <v>2400000</v>
      </c>
      <c r="V156" s="10">
        <f t="shared" si="38"/>
        <v>300000</v>
      </c>
      <c r="W156" s="24">
        <f t="shared" si="39"/>
        <v>150163.93079202034</v>
      </c>
      <c r="X156" s="24">
        <f t="shared" si="45"/>
        <v>24394163.930792019</v>
      </c>
      <c r="Z156" s="28">
        <f t="shared" si="40"/>
        <v>-21194163.930792019</v>
      </c>
      <c r="AA156" s="28">
        <f t="shared" si="41"/>
        <v>-17994163.930792019</v>
      </c>
      <c r="AB156" s="29"/>
      <c r="AC156" s="30">
        <f t="shared" si="42"/>
        <v>4878832.7861584043</v>
      </c>
      <c r="AD156" s="30">
        <f t="shared" si="43"/>
        <v>19515331.144633617</v>
      </c>
      <c r="AE156" s="24"/>
      <c r="AF156" s="24">
        <f t="shared" si="46"/>
        <v>-104927.04913490027</v>
      </c>
      <c r="AG156" s="24">
        <f t="shared" si="47"/>
        <v>-102463.52456745013</v>
      </c>
      <c r="AI156" s="24">
        <f>IF(OR(B156="Q2",B156="Q3"),Business_peak/E156,Business_nonpeak/E156)</f>
        <v>12500</v>
      </c>
      <c r="AJ156" s="24">
        <f>IF(OR(B156="Q2",B156="Q3"),Economic_peak/F156,Economic_nonpeak/F156)</f>
        <v>390.625</v>
      </c>
      <c r="AO156">
        <f>AF156/AI156</f>
        <v>-8.3941639307920219</v>
      </c>
      <c r="AP156">
        <f>AG156/AJ156</f>
        <v>-262.30662289267235</v>
      </c>
    </row>
    <row r="157" spans="1:42" x14ac:dyDescent="0.25">
      <c r="A157" s="6">
        <v>151</v>
      </c>
      <c r="B157" s="1" t="s">
        <v>0</v>
      </c>
      <c r="C157" s="1"/>
      <c r="D157" s="1">
        <v>76</v>
      </c>
      <c r="E157" s="1">
        <v>16</v>
      </c>
      <c r="F157" s="1">
        <v>157</v>
      </c>
      <c r="G157" s="3">
        <v>-2</v>
      </c>
      <c r="N157" s="10">
        <f t="shared" si="32"/>
        <v>3200000</v>
      </c>
      <c r="O157" s="10">
        <f t="shared" si="33"/>
        <v>7850000</v>
      </c>
      <c r="P157" s="24">
        <f t="shared" si="44"/>
        <v>11050000</v>
      </c>
      <c r="R157" s="10">
        <f t="shared" si="34"/>
        <v>2000000</v>
      </c>
      <c r="S157" s="10">
        <f t="shared" si="35"/>
        <v>2500000</v>
      </c>
      <c r="T157" s="10">
        <f t="shared" si="36"/>
        <v>12630800</v>
      </c>
      <c r="U157" s="24">
        <f t="shared" si="37"/>
        <v>2762500</v>
      </c>
      <c r="V157" s="10">
        <f t="shared" si="38"/>
        <v>300000</v>
      </c>
      <c r="W157" s="24">
        <f t="shared" si="39"/>
        <v>150163.93079202034</v>
      </c>
      <c r="X157" s="24">
        <f t="shared" si="45"/>
        <v>20343463.930792019</v>
      </c>
      <c r="Z157" s="28">
        <f t="shared" si="40"/>
        <v>-17143463.930792019</v>
      </c>
      <c r="AA157" s="28">
        <f t="shared" si="41"/>
        <v>-12493463.930792019</v>
      </c>
      <c r="AB157" s="29"/>
      <c r="AC157" s="30">
        <f t="shared" si="42"/>
        <v>4068692.7861584038</v>
      </c>
      <c r="AD157" s="30">
        <f t="shared" si="43"/>
        <v>16274771.144633615</v>
      </c>
      <c r="AE157" s="24"/>
      <c r="AF157" s="24">
        <f t="shared" si="46"/>
        <v>-54293.29913490024</v>
      </c>
      <c r="AG157" s="24">
        <f t="shared" si="47"/>
        <v>-53660.962704672711</v>
      </c>
      <c r="AI157" s="24">
        <f>IF(OR(B157="Q2",B157="Q3"),Business_peak/E157,Business_nonpeak/E157)</f>
        <v>12500</v>
      </c>
      <c r="AJ157" s="24">
        <f>IF(OR(B157="Q2",B157="Q3"),Economic_peak/F157,Economic_nonpeak/F157)</f>
        <v>318.47133757961785</v>
      </c>
      <c r="AO157">
        <f>AF157/AI157</f>
        <v>-4.3434639307920193</v>
      </c>
      <c r="AP157">
        <f>AG157/AJ157</f>
        <v>-168.49542289267231</v>
      </c>
    </row>
    <row r="158" spans="1:42" x14ac:dyDescent="0.25">
      <c r="A158" s="6">
        <v>152</v>
      </c>
      <c r="B158" s="1" t="s">
        <v>0</v>
      </c>
      <c r="C158" s="1"/>
      <c r="D158" s="1">
        <v>76</v>
      </c>
      <c r="E158" s="1">
        <v>22</v>
      </c>
      <c r="F158" s="1">
        <v>184</v>
      </c>
      <c r="G158" s="3">
        <v>0</v>
      </c>
      <c r="N158" s="10">
        <f t="shared" si="32"/>
        <v>4400000</v>
      </c>
      <c r="O158" s="10">
        <f t="shared" si="33"/>
        <v>9200000</v>
      </c>
      <c r="P158" s="24">
        <f t="shared" si="44"/>
        <v>13600000</v>
      </c>
      <c r="R158" s="10">
        <f t="shared" si="34"/>
        <v>2000000</v>
      </c>
      <c r="S158" s="10">
        <f t="shared" si="35"/>
        <v>1500000</v>
      </c>
      <c r="T158" s="10">
        <f t="shared" si="36"/>
        <v>18044000</v>
      </c>
      <c r="U158" s="24">
        <f t="shared" si="37"/>
        <v>3400000</v>
      </c>
      <c r="V158" s="10">
        <f t="shared" si="38"/>
        <v>300000</v>
      </c>
      <c r="W158" s="24">
        <f t="shared" si="39"/>
        <v>150163.93079202034</v>
      </c>
      <c r="X158" s="24">
        <f t="shared" si="45"/>
        <v>25394163.930792019</v>
      </c>
      <c r="Z158" s="28">
        <f t="shared" si="40"/>
        <v>-20994163.930792019</v>
      </c>
      <c r="AA158" s="28">
        <f t="shared" si="41"/>
        <v>-16194163.930792019</v>
      </c>
      <c r="AB158" s="29"/>
      <c r="AC158" s="30">
        <f t="shared" si="42"/>
        <v>5078832.7861584043</v>
      </c>
      <c r="AD158" s="30">
        <f t="shared" si="43"/>
        <v>20315331.144633617</v>
      </c>
      <c r="AE158" s="24"/>
      <c r="AF158" s="24">
        <f t="shared" si="46"/>
        <v>-30856.035734472924</v>
      </c>
      <c r="AG158" s="24">
        <f t="shared" si="47"/>
        <v>-60409.408394747923</v>
      </c>
      <c r="AI158" s="24">
        <f>IF(OR(B158="Q2",B158="Q3"),Business_peak/E158,Business_nonpeak/E158)</f>
        <v>9090.9090909090901</v>
      </c>
      <c r="AJ158" s="24">
        <f>IF(OR(B158="Q2",B158="Q3"),Economic_peak/F158,Economic_nonpeak/F158)</f>
        <v>271.73913043478262</v>
      </c>
      <c r="AO158">
        <f>AF158/AI158</f>
        <v>-3.3941639307920219</v>
      </c>
      <c r="AP158">
        <f>AG158/AJ158</f>
        <v>-222.30662289267235</v>
      </c>
    </row>
    <row r="159" spans="1:42" x14ac:dyDescent="0.25">
      <c r="A159" s="6">
        <v>153</v>
      </c>
      <c r="B159" s="1" t="s">
        <v>0</v>
      </c>
      <c r="C159" s="1"/>
      <c r="D159" s="1">
        <v>77</v>
      </c>
      <c r="E159" s="1">
        <v>16</v>
      </c>
      <c r="F159" s="1">
        <v>199</v>
      </c>
      <c r="G159" s="3">
        <v>-1</v>
      </c>
      <c r="N159" s="10">
        <f t="shared" si="32"/>
        <v>3200000</v>
      </c>
      <c r="O159" s="10">
        <f t="shared" si="33"/>
        <v>9950000</v>
      </c>
      <c r="P159" s="24">
        <f t="shared" si="44"/>
        <v>13150000</v>
      </c>
      <c r="R159" s="10">
        <f t="shared" si="34"/>
        <v>2000000</v>
      </c>
      <c r="S159" s="10">
        <f t="shared" si="35"/>
        <v>2500000</v>
      </c>
      <c r="T159" s="10">
        <f t="shared" si="36"/>
        <v>15337400</v>
      </c>
      <c r="U159" s="24">
        <f t="shared" si="37"/>
        <v>3287500</v>
      </c>
      <c r="V159" s="10">
        <f t="shared" si="38"/>
        <v>300000</v>
      </c>
      <c r="W159" s="24">
        <f t="shared" si="39"/>
        <v>150163.93079202034</v>
      </c>
      <c r="X159" s="24">
        <f t="shared" si="45"/>
        <v>23575063.930792019</v>
      </c>
      <c r="Z159" s="28">
        <f t="shared" si="40"/>
        <v>-20375063.930792019</v>
      </c>
      <c r="AA159" s="28">
        <f t="shared" si="41"/>
        <v>-13625063.930792019</v>
      </c>
      <c r="AB159" s="29"/>
      <c r="AC159" s="30">
        <f t="shared" si="42"/>
        <v>4715012.7861584043</v>
      </c>
      <c r="AD159" s="30">
        <f t="shared" si="43"/>
        <v>18860051.144633617</v>
      </c>
      <c r="AE159" s="24"/>
      <c r="AF159" s="24">
        <f t="shared" si="46"/>
        <v>-94688.29913490027</v>
      </c>
      <c r="AG159" s="24">
        <f t="shared" si="47"/>
        <v>-44774.126354942797</v>
      </c>
      <c r="AI159" s="24">
        <f>IF(OR(B159="Q2",B159="Q3"),Business_peak/E159,Business_nonpeak/E159)</f>
        <v>12500</v>
      </c>
      <c r="AJ159" s="24">
        <f>IF(OR(B159="Q2",B159="Q3"),Economic_peak/F159,Economic_nonpeak/F159)</f>
        <v>251.25628140703517</v>
      </c>
      <c r="AO159">
        <f>AF159/AI159</f>
        <v>-7.5750639307920213</v>
      </c>
      <c r="AP159">
        <f>AG159/AJ159</f>
        <v>-178.20102289267234</v>
      </c>
    </row>
    <row r="160" spans="1:42" x14ac:dyDescent="0.25">
      <c r="A160" s="6">
        <v>154</v>
      </c>
      <c r="B160" s="1" t="s">
        <v>0</v>
      </c>
      <c r="C160" s="1"/>
      <c r="D160" s="1">
        <v>77</v>
      </c>
      <c r="E160" s="1">
        <v>19</v>
      </c>
      <c r="F160" s="1">
        <v>133</v>
      </c>
      <c r="G160" s="3">
        <v>2</v>
      </c>
      <c r="N160" s="10">
        <f t="shared" si="32"/>
        <v>3800000</v>
      </c>
      <c r="O160" s="10">
        <f t="shared" si="33"/>
        <v>6650000</v>
      </c>
      <c r="P160" s="24">
        <f t="shared" si="44"/>
        <v>10450000</v>
      </c>
      <c r="R160" s="10">
        <f t="shared" si="34"/>
        <v>2000000</v>
      </c>
      <c r="S160" s="10">
        <f t="shared" si="35"/>
        <v>1500000</v>
      </c>
      <c r="T160" s="10">
        <f t="shared" si="36"/>
        <v>23457200</v>
      </c>
      <c r="U160" s="24">
        <f t="shared" si="37"/>
        <v>2612500</v>
      </c>
      <c r="V160" s="10">
        <f t="shared" si="38"/>
        <v>300000</v>
      </c>
      <c r="W160" s="24">
        <f t="shared" si="39"/>
        <v>150163.93079202034</v>
      </c>
      <c r="X160" s="24">
        <f t="shared" si="45"/>
        <v>30019863.930792019</v>
      </c>
      <c r="Z160" s="28">
        <f t="shared" si="40"/>
        <v>-26219863.930792019</v>
      </c>
      <c r="AA160" s="28">
        <f t="shared" si="41"/>
        <v>-23369863.930792019</v>
      </c>
      <c r="AB160" s="29"/>
      <c r="AC160" s="30">
        <f t="shared" si="42"/>
        <v>6003972.7861584043</v>
      </c>
      <c r="AD160" s="30">
        <f t="shared" si="43"/>
        <v>24015891.144633617</v>
      </c>
      <c r="AE160" s="24"/>
      <c r="AF160" s="24">
        <f t="shared" si="46"/>
        <v>-115998.5676925476</v>
      </c>
      <c r="AG160" s="24">
        <f t="shared" si="47"/>
        <v>-130570.61011002719</v>
      </c>
      <c r="AI160" s="24">
        <f>IF(OR(B160="Q2",B160="Q3"),Business_peak/E160,Business_nonpeak/E160)</f>
        <v>10526.315789473685</v>
      </c>
      <c r="AJ160" s="24">
        <f>IF(OR(B160="Q2",B160="Q3"),Economic_peak/F160,Economic_nonpeak/F160)</f>
        <v>375.93984962406017</v>
      </c>
      <c r="AO160">
        <f>AF160/AI160</f>
        <v>-11.01986393079202</v>
      </c>
      <c r="AP160">
        <f>AG160/AJ160</f>
        <v>-347.31782289267232</v>
      </c>
    </row>
    <row r="161" spans="1:42" x14ac:dyDescent="0.25">
      <c r="A161" s="6">
        <v>155</v>
      </c>
      <c r="B161" s="1" t="s">
        <v>0</v>
      </c>
      <c r="C161" s="1"/>
      <c r="D161" s="1">
        <v>78</v>
      </c>
      <c r="E161" s="1">
        <v>28</v>
      </c>
      <c r="F161" s="1">
        <v>211</v>
      </c>
      <c r="G161" s="3">
        <v>-1</v>
      </c>
      <c r="N161" s="10">
        <f t="shared" si="32"/>
        <v>5600000</v>
      </c>
      <c r="O161" s="10">
        <f t="shared" si="33"/>
        <v>10550000</v>
      </c>
      <c r="P161" s="24">
        <f t="shared" si="44"/>
        <v>16150000</v>
      </c>
      <c r="R161" s="10">
        <f t="shared" si="34"/>
        <v>2000000</v>
      </c>
      <c r="S161" s="10">
        <f t="shared" si="35"/>
        <v>2500000</v>
      </c>
      <c r="T161" s="10">
        <f t="shared" si="36"/>
        <v>15337400</v>
      </c>
      <c r="U161" s="24">
        <f t="shared" si="37"/>
        <v>4037500</v>
      </c>
      <c r="V161" s="10">
        <f t="shared" si="38"/>
        <v>300000</v>
      </c>
      <c r="W161" s="24">
        <f t="shared" si="39"/>
        <v>150163.93079202034</v>
      </c>
      <c r="X161" s="24">
        <f t="shared" si="45"/>
        <v>24325063.930792019</v>
      </c>
      <c r="Z161" s="28">
        <f t="shared" si="40"/>
        <v>-18725063.930792019</v>
      </c>
      <c r="AA161" s="28">
        <f t="shared" si="41"/>
        <v>-13775063.930792019</v>
      </c>
      <c r="AB161" s="29"/>
      <c r="AC161" s="30">
        <f t="shared" si="42"/>
        <v>4865012.7861584043</v>
      </c>
      <c r="AD161" s="30">
        <f t="shared" si="43"/>
        <v>19460051.144633617</v>
      </c>
      <c r="AE161" s="24"/>
      <c r="AF161" s="24">
        <f t="shared" si="46"/>
        <v>26249.543351485561</v>
      </c>
      <c r="AG161" s="24">
        <f t="shared" si="47"/>
        <v>-42227.730543287289</v>
      </c>
      <c r="AI161" s="24">
        <f>IF(OR(B161="Q2",B161="Q3"),Business_peak/E161,Business_nonpeak/E161)</f>
        <v>7142.8571428571431</v>
      </c>
      <c r="AJ161" s="24">
        <f>IF(OR(B161="Q2",B161="Q3"),Economic_peak/F161,Economic_nonpeak/F161)</f>
        <v>236.96682464454977</v>
      </c>
      <c r="AO161">
        <f>AF161/AI161</f>
        <v>3.6749360692079787</v>
      </c>
      <c r="AP161">
        <f>AG161/AJ161</f>
        <v>-178.20102289267234</v>
      </c>
    </row>
    <row r="162" spans="1:42" x14ac:dyDescent="0.25">
      <c r="A162" s="6">
        <v>156</v>
      </c>
      <c r="B162" s="1" t="s">
        <v>0</v>
      </c>
      <c r="C162" s="1"/>
      <c r="D162" s="1">
        <v>78</v>
      </c>
      <c r="E162" s="1">
        <v>21</v>
      </c>
      <c r="F162" s="1">
        <v>211</v>
      </c>
      <c r="G162" s="3">
        <v>0</v>
      </c>
      <c r="N162" s="10">
        <f t="shared" si="32"/>
        <v>4200000</v>
      </c>
      <c r="O162" s="10">
        <f t="shared" si="33"/>
        <v>10550000</v>
      </c>
      <c r="P162" s="24">
        <f t="shared" si="44"/>
        <v>14750000</v>
      </c>
      <c r="R162" s="10">
        <f t="shared" si="34"/>
        <v>2000000</v>
      </c>
      <c r="S162" s="10">
        <f t="shared" si="35"/>
        <v>1500000</v>
      </c>
      <c r="T162" s="10">
        <f t="shared" si="36"/>
        <v>18044000</v>
      </c>
      <c r="U162" s="24">
        <f t="shared" si="37"/>
        <v>3687500</v>
      </c>
      <c r="V162" s="10">
        <f t="shared" si="38"/>
        <v>300000</v>
      </c>
      <c r="W162" s="24">
        <f t="shared" si="39"/>
        <v>150163.93079202034</v>
      </c>
      <c r="X162" s="24">
        <f t="shared" si="45"/>
        <v>25681663.930792019</v>
      </c>
      <c r="Z162" s="28">
        <f t="shared" si="40"/>
        <v>-21481663.930792019</v>
      </c>
      <c r="AA162" s="28">
        <f t="shared" si="41"/>
        <v>-15131663.930792019</v>
      </c>
      <c r="AB162" s="29"/>
      <c r="AC162" s="30">
        <f t="shared" si="42"/>
        <v>5136332.7861584043</v>
      </c>
      <c r="AD162" s="30">
        <f t="shared" si="43"/>
        <v>20545331.144633617</v>
      </c>
      <c r="AE162" s="24"/>
      <c r="AF162" s="24">
        <f t="shared" si="46"/>
        <v>-44587.275531352585</v>
      </c>
      <c r="AG162" s="24">
        <f t="shared" si="47"/>
        <v>-47371.237652292024</v>
      </c>
      <c r="AI162" s="24">
        <f>IF(OR(B162="Q2",B162="Q3"),Business_peak/E162,Business_nonpeak/E162)</f>
        <v>9523.8095238095229</v>
      </c>
      <c r="AJ162" s="24">
        <f>IF(OR(B162="Q2",B162="Q3"),Economic_peak/F162,Economic_nonpeak/F162)</f>
        <v>236.96682464454977</v>
      </c>
      <c r="AO162">
        <f>AF162/AI162</f>
        <v>-4.6816639307920216</v>
      </c>
      <c r="AP162">
        <f>AG162/AJ162</f>
        <v>-199.90662289267235</v>
      </c>
    </row>
    <row r="163" spans="1:42" x14ac:dyDescent="0.25">
      <c r="A163" s="6">
        <v>157</v>
      </c>
      <c r="B163" s="1" t="s">
        <v>0</v>
      </c>
      <c r="C163" s="1"/>
      <c r="D163" s="1">
        <v>79</v>
      </c>
      <c r="E163" s="1">
        <v>28</v>
      </c>
      <c r="F163" s="1">
        <v>169</v>
      </c>
      <c r="G163" s="3">
        <v>0</v>
      </c>
      <c r="N163" s="10">
        <f t="shared" si="32"/>
        <v>5600000</v>
      </c>
      <c r="O163" s="10">
        <f t="shared" si="33"/>
        <v>8450000</v>
      </c>
      <c r="P163" s="24">
        <f t="shared" si="44"/>
        <v>14050000</v>
      </c>
      <c r="R163" s="10">
        <f t="shared" si="34"/>
        <v>2000000</v>
      </c>
      <c r="S163" s="10">
        <f t="shared" si="35"/>
        <v>2500000</v>
      </c>
      <c r="T163" s="10">
        <f t="shared" si="36"/>
        <v>18044000</v>
      </c>
      <c r="U163" s="24">
        <f t="shared" si="37"/>
        <v>3512500</v>
      </c>
      <c r="V163" s="10">
        <f t="shared" si="38"/>
        <v>300000</v>
      </c>
      <c r="W163" s="24">
        <f t="shared" si="39"/>
        <v>150163.93079202034</v>
      </c>
      <c r="X163" s="24">
        <f t="shared" si="45"/>
        <v>26506663.930792019</v>
      </c>
      <c r="Z163" s="28">
        <f t="shared" si="40"/>
        <v>-20906663.930792019</v>
      </c>
      <c r="AA163" s="28">
        <f t="shared" si="41"/>
        <v>-18056663.930792019</v>
      </c>
      <c r="AB163" s="29"/>
      <c r="AC163" s="30">
        <f t="shared" si="42"/>
        <v>5301332.7861584043</v>
      </c>
      <c r="AD163" s="30">
        <f t="shared" si="43"/>
        <v>21205331.144633617</v>
      </c>
      <c r="AE163" s="24"/>
      <c r="AF163" s="24">
        <f t="shared" si="46"/>
        <v>10666.686208628418</v>
      </c>
      <c r="AG163" s="24">
        <f t="shared" si="47"/>
        <v>-75475.332216766968</v>
      </c>
      <c r="AI163" s="24">
        <f>IF(OR(B163="Q2",B163="Q3"),Business_peak/E163,Business_nonpeak/E163)</f>
        <v>7142.8571428571431</v>
      </c>
      <c r="AJ163" s="24">
        <f>IF(OR(B163="Q2",B163="Q3"),Economic_peak/F163,Economic_nonpeak/F163)</f>
        <v>295.85798816568047</v>
      </c>
      <c r="AO163">
        <f>AF163/AI163</f>
        <v>1.4933360692079785</v>
      </c>
      <c r="AP163">
        <f>AG163/AJ163</f>
        <v>-255.10662289267236</v>
      </c>
    </row>
    <row r="164" spans="1:42" x14ac:dyDescent="0.25">
      <c r="A164" s="6">
        <v>158</v>
      </c>
      <c r="B164" s="1" t="s">
        <v>0</v>
      </c>
      <c r="C164" s="1"/>
      <c r="D164" s="1">
        <v>79</v>
      </c>
      <c r="E164" s="1">
        <v>10</v>
      </c>
      <c r="F164" s="1">
        <v>122</v>
      </c>
      <c r="G164" s="3">
        <v>1</v>
      </c>
      <c r="N164" s="10">
        <f t="shared" si="32"/>
        <v>2000000</v>
      </c>
      <c r="O164" s="10">
        <f t="shared" si="33"/>
        <v>6100000</v>
      </c>
      <c r="P164" s="24">
        <f t="shared" si="44"/>
        <v>8100000</v>
      </c>
      <c r="R164" s="10">
        <f t="shared" si="34"/>
        <v>2000000</v>
      </c>
      <c r="S164" s="10">
        <f t="shared" si="35"/>
        <v>1500000</v>
      </c>
      <c r="T164" s="10">
        <f t="shared" si="36"/>
        <v>20750600</v>
      </c>
      <c r="U164" s="24">
        <f t="shared" si="37"/>
        <v>2025000</v>
      </c>
      <c r="V164" s="10">
        <f t="shared" si="38"/>
        <v>300000</v>
      </c>
      <c r="W164" s="24">
        <f t="shared" si="39"/>
        <v>150163.93079202034</v>
      </c>
      <c r="X164" s="24">
        <f t="shared" si="45"/>
        <v>26725763.930792019</v>
      </c>
      <c r="Z164" s="28">
        <f t="shared" si="40"/>
        <v>-24725763.930792019</v>
      </c>
      <c r="AA164" s="28">
        <f t="shared" si="41"/>
        <v>-20625763.930792019</v>
      </c>
      <c r="AB164" s="29"/>
      <c r="AC164" s="30">
        <f t="shared" si="42"/>
        <v>5345152.7861584043</v>
      </c>
      <c r="AD164" s="30">
        <f t="shared" si="43"/>
        <v>21380611.144633617</v>
      </c>
      <c r="AE164" s="24"/>
      <c r="AF164" s="24">
        <f t="shared" si="46"/>
        <v>-334515.27861584042</v>
      </c>
      <c r="AG164" s="24">
        <f t="shared" si="47"/>
        <v>-125250.91102158703</v>
      </c>
      <c r="AI164" s="24">
        <f>IF(OR(B164="Q2",B164="Q3"),Business_peak/E164,Business_nonpeak/E164)</f>
        <v>20000</v>
      </c>
      <c r="AJ164" s="24">
        <f>IF(OR(B164="Q2",B164="Q3"),Economic_peak/F164,Economic_nonpeak/F164)</f>
        <v>409.8360655737705</v>
      </c>
      <c r="AO164">
        <f>AF164/AI164</f>
        <v>-16.72576393079202</v>
      </c>
      <c r="AP164">
        <f>AG164/AJ164</f>
        <v>-305.61222289267238</v>
      </c>
    </row>
    <row r="165" spans="1:42" x14ac:dyDescent="0.25">
      <c r="A165" s="6">
        <v>159</v>
      </c>
      <c r="B165" s="1" t="s">
        <v>0</v>
      </c>
      <c r="C165" s="1"/>
      <c r="D165" s="1">
        <v>80</v>
      </c>
      <c r="E165" s="1">
        <v>15</v>
      </c>
      <c r="F165" s="1">
        <v>204</v>
      </c>
      <c r="G165" s="3">
        <v>-2</v>
      </c>
      <c r="N165" s="10">
        <f t="shared" si="32"/>
        <v>3000000</v>
      </c>
      <c r="O165" s="10">
        <f t="shared" si="33"/>
        <v>10200000</v>
      </c>
      <c r="P165" s="24">
        <f t="shared" si="44"/>
        <v>13200000</v>
      </c>
      <c r="R165" s="10">
        <f t="shared" si="34"/>
        <v>2000000</v>
      </c>
      <c r="S165" s="10">
        <f t="shared" si="35"/>
        <v>2500000</v>
      </c>
      <c r="T165" s="10">
        <f t="shared" si="36"/>
        <v>12630800</v>
      </c>
      <c r="U165" s="24">
        <f t="shared" si="37"/>
        <v>3300000</v>
      </c>
      <c r="V165" s="10">
        <f t="shared" si="38"/>
        <v>300000</v>
      </c>
      <c r="W165" s="24">
        <f t="shared" si="39"/>
        <v>150163.93079202034</v>
      </c>
      <c r="X165" s="24">
        <f t="shared" si="45"/>
        <v>20880963.930792019</v>
      </c>
      <c r="Z165" s="28">
        <f t="shared" si="40"/>
        <v>-17880963.930792019</v>
      </c>
      <c r="AA165" s="28">
        <f t="shared" si="41"/>
        <v>-10680963.930792019</v>
      </c>
      <c r="AB165" s="29"/>
      <c r="AC165" s="30">
        <f t="shared" si="42"/>
        <v>4176192.7861584038</v>
      </c>
      <c r="AD165" s="30">
        <f t="shared" si="43"/>
        <v>16704771.144633615</v>
      </c>
      <c r="AE165" s="24"/>
      <c r="AF165" s="24">
        <f t="shared" si="46"/>
        <v>-78412.852410560256</v>
      </c>
      <c r="AG165" s="24">
        <f t="shared" si="47"/>
        <v>-31886.133061929486</v>
      </c>
      <c r="AI165" s="24">
        <f>IF(OR(B165="Q2",B165="Q3"),Business_peak/E165,Business_nonpeak/E165)</f>
        <v>13333.333333333334</v>
      </c>
      <c r="AJ165" s="24">
        <f>IF(OR(B165="Q2",B165="Q3"),Economic_peak/F165,Economic_nonpeak/F165)</f>
        <v>245.09803921568627</v>
      </c>
      <c r="AO165">
        <f>AF165/AI165</f>
        <v>-5.880963930792019</v>
      </c>
      <c r="AP165">
        <f>AG165/AJ165</f>
        <v>-130.0954228926723</v>
      </c>
    </row>
    <row r="166" spans="1:42" x14ac:dyDescent="0.25">
      <c r="A166" s="6">
        <v>160</v>
      </c>
      <c r="B166" s="1" t="s">
        <v>0</v>
      </c>
      <c r="C166" s="1"/>
      <c r="D166" s="1">
        <v>80</v>
      </c>
      <c r="E166" s="1">
        <v>12</v>
      </c>
      <c r="F166" s="1">
        <v>121</v>
      </c>
      <c r="G166" s="3">
        <v>0</v>
      </c>
      <c r="N166" s="10">
        <f t="shared" si="32"/>
        <v>2400000</v>
      </c>
      <c r="O166" s="10">
        <f t="shared" si="33"/>
        <v>6050000</v>
      </c>
      <c r="P166" s="24">
        <f t="shared" si="44"/>
        <v>8450000</v>
      </c>
      <c r="R166" s="10">
        <f t="shared" si="34"/>
        <v>2000000</v>
      </c>
      <c r="S166" s="10">
        <f t="shared" si="35"/>
        <v>1500000</v>
      </c>
      <c r="T166" s="10">
        <f t="shared" si="36"/>
        <v>18044000</v>
      </c>
      <c r="U166" s="24">
        <f t="shared" si="37"/>
        <v>2112500</v>
      </c>
      <c r="V166" s="10">
        <f t="shared" si="38"/>
        <v>300000</v>
      </c>
      <c r="W166" s="24">
        <f t="shared" si="39"/>
        <v>150163.93079202034</v>
      </c>
      <c r="X166" s="24">
        <f t="shared" si="45"/>
        <v>24106663.930792019</v>
      </c>
      <c r="Z166" s="28">
        <f t="shared" si="40"/>
        <v>-21706663.930792019</v>
      </c>
      <c r="AA166" s="28">
        <f t="shared" si="41"/>
        <v>-18056663.930792019</v>
      </c>
      <c r="AB166" s="29"/>
      <c r="AC166" s="30">
        <f t="shared" si="42"/>
        <v>4821332.7861584043</v>
      </c>
      <c r="AD166" s="30">
        <f t="shared" si="43"/>
        <v>19285331.144633617</v>
      </c>
      <c r="AE166" s="24"/>
      <c r="AF166" s="24">
        <f t="shared" si="46"/>
        <v>-201777.73217986702</v>
      </c>
      <c r="AG166" s="24">
        <f t="shared" si="47"/>
        <v>-109382.90202176543</v>
      </c>
      <c r="AI166" s="24">
        <f>IF(OR(B166="Q2",B166="Q3"),Business_peak/E166,Business_nonpeak/E166)</f>
        <v>16666.666666666668</v>
      </c>
      <c r="AJ166" s="24">
        <f>IF(OR(B166="Q2",B166="Q3"),Economic_peak/F166,Economic_nonpeak/F166)</f>
        <v>413.22314049586777</v>
      </c>
      <c r="AO166">
        <f>AF166/AI166</f>
        <v>-12.106663930792021</v>
      </c>
      <c r="AP166">
        <f>AG166/AJ166</f>
        <v>-264.70662289267233</v>
      </c>
    </row>
    <row r="167" spans="1:42" x14ac:dyDescent="0.25">
      <c r="A167" s="6">
        <v>161</v>
      </c>
      <c r="B167" s="1" t="s">
        <v>0</v>
      </c>
      <c r="C167" s="1"/>
      <c r="D167" s="1">
        <v>81</v>
      </c>
      <c r="E167" s="1">
        <v>11</v>
      </c>
      <c r="F167" s="1">
        <v>191</v>
      </c>
      <c r="G167" s="3">
        <v>-1</v>
      </c>
      <c r="N167" s="10">
        <f t="shared" si="32"/>
        <v>2200000</v>
      </c>
      <c r="O167" s="10">
        <f t="shared" si="33"/>
        <v>9550000</v>
      </c>
      <c r="P167" s="24">
        <f t="shared" si="44"/>
        <v>11750000</v>
      </c>
      <c r="R167" s="10">
        <f t="shared" si="34"/>
        <v>2000000</v>
      </c>
      <c r="S167" s="10">
        <f t="shared" si="35"/>
        <v>2500000</v>
      </c>
      <c r="T167" s="10">
        <f t="shared" si="36"/>
        <v>15337400</v>
      </c>
      <c r="U167" s="24">
        <f t="shared" si="37"/>
        <v>2937500</v>
      </c>
      <c r="V167" s="10">
        <f t="shared" si="38"/>
        <v>300000</v>
      </c>
      <c r="W167" s="24">
        <f t="shared" si="39"/>
        <v>150163.93079202034</v>
      </c>
      <c r="X167" s="24">
        <f t="shared" si="45"/>
        <v>23225063.930792019</v>
      </c>
      <c r="Z167" s="28">
        <f t="shared" si="40"/>
        <v>-21025063.930792019</v>
      </c>
      <c r="AA167" s="28">
        <f t="shared" si="41"/>
        <v>-13675063.930792019</v>
      </c>
      <c r="AB167" s="29"/>
      <c r="AC167" s="30">
        <f t="shared" si="42"/>
        <v>4645012.7861584043</v>
      </c>
      <c r="AD167" s="30">
        <f t="shared" si="43"/>
        <v>18580051.144633617</v>
      </c>
      <c r="AE167" s="24"/>
      <c r="AF167" s="24">
        <f t="shared" si="46"/>
        <v>-222273.88965076403</v>
      </c>
      <c r="AG167" s="24">
        <f t="shared" si="47"/>
        <v>-47277.754683945641</v>
      </c>
      <c r="AI167" s="24">
        <f>IF(OR(B167="Q2",B167="Q3"),Business_peak/E167,Business_nonpeak/E167)</f>
        <v>18181.81818181818</v>
      </c>
      <c r="AJ167" s="24">
        <f>IF(OR(B167="Q2",B167="Q3"),Economic_peak/F167,Economic_nonpeak/F167)</f>
        <v>261.78010471204186</v>
      </c>
      <c r="AO167">
        <f>AF167/AI167</f>
        <v>-12.225063930792023</v>
      </c>
      <c r="AP167">
        <f>AG167/AJ167</f>
        <v>-180.60102289267238</v>
      </c>
    </row>
    <row r="168" spans="1:42" x14ac:dyDescent="0.25">
      <c r="A168" s="6">
        <v>162</v>
      </c>
      <c r="B168" s="1" t="s">
        <v>0</v>
      </c>
      <c r="C168" s="1"/>
      <c r="D168" s="1">
        <v>81</v>
      </c>
      <c r="E168" s="1">
        <v>21</v>
      </c>
      <c r="F168" s="1">
        <v>215</v>
      </c>
      <c r="G168" s="3">
        <v>2</v>
      </c>
      <c r="N168" s="10">
        <f t="shared" si="32"/>
        <v>4200000</v>
      </c>
      <c r="O168" s="10">
        <f t="shared" si="33"/>
        <v>10750000</v>
      </c>
      <c r="P168" s="24">
        <f t="shared" si="44"/>
        <v>14950000</v>
      </c>
      <c r="R168" s="10">
        <f t="shared" si="34"/>
        <v>2000000</v>
      </c>
      <c r="S168" s="10">
        <f t="shared" si="35"/>
        <v>1500000</v>
      </c>
      <c r="T168" s="10">
        <f t="shared" si="36"/>
        <v>23457200</v>
      </c>
      <c r="U168" s="24">
        <f t="shared" si="37"/>
        <v>3737500</v>
      </c>
      <c r="V168" s="10">
        <f t="shared" si="38"/>
        <v>300000</v>
      </c>
      <c r="W168" s="24">
        <f t="shared" si="39"/>
        <v>150163.93079202034</v>
      </c>
      <c r="X168" s="24">
        <f t="shared" si="45"/>
        <v>31144863.930792019</v>
      </c>
      <c r="Z168" s="28">
        <f t="shared" si="40"/>
        <v>-26944863.930792019</v>
      </c>
      <c r="AA168" s="28">
        <f t="shared" si="41"/>
        <v>-20394863.930792019</v>
      </c>
      <c r="AB168" s="29"/>
      <c r="AC168" s="30">
        <f t="shared" si="42"/>
        <v>6228972.7861584043</v>
      </c>
      <c r="AD168" s="30">
        <f t="shared" si="43"/>
        <v>24915891.144633617</v>
      </c>
      <c r="AE168" s="24"/>
      <c r="AF168" s="24">
        <f t="shared" si="46"/>
        <v>-96617.751721828783</v>
      </c>
      <c r="AG168" s="24">
        <f t="shared" si="47"/>
        <v>-65887.865788993571</v>
      </c>
      <c r="AI168" s="24">
        <f>IF(OR(B168="Q2",B168="Q3"),Business_peak/E168,Business_nonpeak/E168)</f>
        <v>9523.8095238095229</v>
      </c>
      <c r="AJ168" s="24">
        <f>IF(OR(B168="Q2",B168="Q3"),Economic_peak/F168,Economic_nonpeak/F168)</f>
        <v>232.55813953488371</v>
      </c>
      <c r="AO168">
        <f>AF168/AI168</f>
        <v>-10.144863930792024</v>
      </c>
      <c r="AP168">
        <f>AG168/AJ168</f>
        <v>-283.31782289267238</v>
      </c>
    </row>
    <row r="169" spans="1:42" x14ac:dyDescent="0.25">
      <c r="A169" s="6">
        <v>163</v>
      </c>
      <c r="B169" s="1" t="s">
        <v>0</v>
      </c>
      <c r="C169" s="1"/>
      <c r="D169" s="1">
        <v>82</v>
      </c>
      <c r="E169" s="1">
        <v>16</v>
      </c>
      <c r="F169" s="1">
        <v>190</v>
      </c>
      <c r="G169" s="3">
        <v>-2</v>
      </c>
      <c r="N169" s="10">
        <f t="shared" si="32"/>
        <v>3200000</v>
      </c>
      <c r="O169" s="10">
        <f t="shared" si="33"/>
        <v>9500000</v>
      </c>
      <c r="P169" s="24">
        <f t="shared" si="44"/>
        <v>12700000</v>
      </c>
      <c r="R169" s="10">
        <f t="shared" si="34"/>
        <v>2000000</v>
      </c>
      <c r="S169" s="10">
        <f t="shared" si="35"/>
        <v>2500000</v>
      </c>
      <c r="T169" s="10">
        <f t="shared" si="36"/>
        <v>12630800</v>
      </c>
      <c r="U169" s="24">
        <f t="shared" si="37"/>
        <v>3175000</v>
      </c>
      <c r="V169" s="10">
        <f t="shared" si="38"/>
        <v>300000</v>
      </c>
      <c r="W169" s="24">
        <f t="shared" si="39"/>
        <v>150163.93079202034</v>
      </c>
      <c r="X169" s="24">
        <f t="shared" si="45"/>
        <v>20755963.930792019</v>
      </c>
      <c r="Z169" s="28">
        <f t="shared" si="40"/>
        <v>-17555963.930792019</v>
      </c>
      <c r="AA169" s="28">
        <f t="shared" si="41"/>
        <v>-11255963.930792019</v>
      </c>
      <c r="AB169" s="29"/>
      <c r="AC169" s="30">
        <f t="shared" si="42"/>
        <v>4151192.7861584038</v>
      </c>
      <c r="AD169" s="30">
        <f t="shared" si="43"/>
        <v>16604771.144633615</v>
      </c>
      <c r="AE169" s="24"/>
      <c r="AF169" s="24">
        <f t="shared" si="46"/>
        <v>-59449.54913490024</v>
      </c>
      <c r="AG169" s="24">
        <f t="shared" si="47"/>
        <v>-37393.53234017692</v>
      </c>
      <c r="AI169" s="24">
        <f>IF(OR(B169="Q2",B169="Q3"),Business_peak/E169,Business_nonpeak/E169)</f>
        <v>12500</v>
      </c>
      <c r="AJ169" s="24">
        <f>IF(OR(B169="Q2",B169="Q3"),Economic_peak/F169,Economic_nonpeak/F169)</f>
        <v>263.15789473684208</v>
      </c>
      <c r="AO169">
        <f>AF169/AI169</f>
        <v>-4.755963930792019</v>
      </c>
      <c r="AP169">
        <f>AG169/AJ169</f>
        <v>-142.0954228926723</v>
      </c>
    </row>
    <row r="170" spans="1:42" x14ac:dyDescent="0.25">
      <c r="A170" s="6">
        <v>164</v>
      </c>
      <c r="B170" s="1" t="s">
        <v>0</v>
      </c>
      <c r="C170" s="1"/>
      <c r="D170" s="1">
        <v>82</v>
      </c>
      <c r="E170" s="1">
        <v>11</v>
      </c>
      <c r="F170" s="1">
        <v>129</v>
      </c>
      <c r="G170" s="3">
        <v>2</v>
      </c>
      <c r="N170" s="10">
        <f t="shared" si="32"/>
        <v>2200000</v>
      </c>
      <c r="O170" s="10">
        <f t="shared" si="33"/>
        <v>6450000</v>
      </c>
      <c r="P170" s="24">
        <f t="shared" si="44"/>
        <v>8650000</v>
      </c>
      <c r="R170" s="10">
        <f t="shared" si="34"/>
        <v>2000000</v>
      </c>
      <c r="S170" s="10">
        <f t="shared" si="35"/>
        <v>1500000</v>
      </c>
      <c r="T170" s="10">
        <f t="shared" si="36"/>
        <v>23457200</v>
      </c>
      <c r="U170" s="24">
        <f t="shared" si="37"/>
        <v>2162500</v>
      </c>
      <c r="V170" s="10">
        <f t="shared" si="38"/>
        <v>300000</v>
      </c>
      <c r="W170" s="24">
        <f t="shared" si="39"/>
        <v>150163.93079202034</v>
      </c>
      <c r="X170" s="24">
        <f t="shared" si="45"/>
        <v>29569863.930792019</v>
      </c>
      <c r="Z170" s="28">
        <f t="shared" si="40"/>
        <v>-27369863.930792019</v>
      </c>
      <c r="AA170" s="28">
        <f t="shared" si="41"/>
        <v>-23119863.930792019</v>
      </c>
      <c r="AB170" s="29"/>
      <c r="AC170" s="30">
        <f t="shared" si="42"/>
        <v>5913972.7861584043</v>
      </c>
      <c r="AD170" s="30">
        <f t="shared" si="43"/>
        <v>23655891.144633617</v>
      </c>
      <c r="AE170" s="24"/>
      <c r="AF170" s="24">
        <f t="shared" si="46"/>
        <v>-337633.889650764</v>
      </c>
      <c r="AG170" s="24">
        <f t="shared" si="47"/>
        <v>-133379.00112119084</v>
      </c>
      <c r="AI170" s="24">
        <f>IF(OR(B170="Q2",B170="Q3"),Business_peak/E170,Business_nonpeak/E170)</f>
        <v>18181.81818181818</v>
      </c>
      <c r="AJ170" s="24">
        <f>IF(OR(B170="Q2",B170="Q3"),Economic_peak/F170,Economic_nonpeak/F170)</f>
        <v>387.59689922480618</v>
      </c>
      <c r="AO170">
        <f>AF170/AI170</f>
        <v>-18.569863930792021</v>
      </c>
      <c r="AP170">
        <f>AG170/AJ170</f>
        <v>-344.11782289267239</v>
      </c>
    </row>
    <row r="171" spans="1:42" x14ac:dyDescent="0.25">
      <c r="A171" s="6">
        <v>165</v>
      </c>
      <c r="B171" s="1" t="s">
        <v>0</v>
      </c>
      <c r="C171" s="1"/>
      <c r="D171" s="1">
        <v>83</v>
      </c>
      <c r="E171" s="1">
        <v>19</v>
      </c>
      <c r="F171" s="1">
        <v>222</v>
      </c>
      <c r="G171" s="3">
        <v>-2</v>
      </c>
      <c r="N171" s="10">
        <f t="shared" si="32"/>
        <v>3800000</v>
      </c>
      <c r="O171" s="10">
        <f t="shared" si="33"/>
        <v>11100000</v>
      </c>
      <c r="P171" s="24">
        <f t="shared" si="44"/>
        <v>14900000</v>
      </c>
      <c r="R171" s="10">
        <f t="shared" si="34"/>
        <v>2000000</v>
      </c>
      <c r="S171" s="10">
        <f t="shared" si="35"/>
        <v>2500000</v>
      </c>
      <c r="T171" s="10">
        <f t="shared" si="36"/>
        <v>12630800</v>
      </c>
      <c r="U171" s="24">
        <f t="shared" si="37"/>
        <v>3725000</v>
      </c>
      <c r="V171" s="10">
        <f t="shared" si="38"/>
        <v>300000</v>
      </c>
      <c r="W171" s="24">
        <f t="shared" si="39"/>
        <v>150163.93079202034</v>
      </c>
      <c r="X171" s="24">
        <f t="shared" si="45"/>
        <v>21305963.930792019</v>
      </c>
      <c r="Z171" s="28">
        <f t="shared" si="40"/>
        <v>-17505963.930792019</v>
      </c>
      <c r="AA171" s="28">
        <f t="shared" si="41"/>
        <v>-10205963.930792019</v>
      </c>
      <c r="AB171" s="29"/>
      <c r="AC171" s="30">
        <f t="shared" si="42"/>
        <v>4261192.7861584043</v>
      </c>
      <c r="AD171" s="30">
        <f t="shared" si="43"/>
        <v>17044771.144633617</v>
      </c>
      <c r="AE171" s="24"/>
      <c r="AF171" s="24">
        <f t="shared" si="46"/>
        <v>-24273.30453465286</v>
      </c>
      <c r="AG171" s="24">
        <f t="shared" si="47"/>
        <v>-26778.248399250529</v>
      </c>
      <c r="AI171" s="24">
        <f>IF(OR(B171="Q2",B171="Q3"),Business_peak/E171,Business_nonpeak/E171)</f>
        <v>10526.315789473685</v>
      </c>
      <c r="AJ171" s="24">
        <f>IF(OR(B171="Q2",B171="Q3"),Economic_peak/F171,Economic_nonpeak/F171)</f>
        <v>225.22522522522522</v>
      </c>
      <c r="AO171">
        <f>AF171/AI171</f>
        <v>-2.3059639307920214</v>
      </c>
      <c r="AP171">
        <f>AG171/AJ171</f>
        <v>-118.89542289267236</v>
      </c>
    </row>
    <row r="172" spans="1:42" x14ac:dyDescent="0.25">
      <c r="A172" s="6">
        <v>166</v>
      </c>
      <c r="B172" s="1" t="s">
        <v>0</v>
      </c>
      <c r="C172" s="1"/>
      <c r="D172" s="1">
        <v>83</v>
      </c>
      <c r="E172" s="1">
        <v>24</v>
      </c>
      <c r="F172" s="1">
        <v>211</v>
      </c>
      <c r="G172" s="3">
        <v>0</v>
      </c>
      <c r="N172" s="10">
        <f t="shared" si="32"/>
        <v>4800000</v>
      </c>
      <c r="O172" s="10">
        <f t="shared" si="33"/>
        <v>10550000</v>
      </c>
      <c r="P172" s="24">
        <f t="shared" si="44"/>
        <v>15350000</v>
      </c>
      <c r="R172" s="10">
        <f t="shared" si="34"/>
        <v>2000000</v>
      </c>
      <c r="S172" s="10">
        <f t="shared" si="35"/>
        <v>1500000</v>
      </c>
      <c r="T172" s="10">
        <f t="shared" si="36"/>
        <v>18044000</v>
      </c>
      <c r="U172" s="24">
        <f t="shared" si="37"/>
        <v>3837500</v>
      </c>
      <c r="V172" s="10">
        <f t="shared" si="38"/>
        <v>300000</v>
      </c>
      <c r="W172" s="24">
        <f t="shared" si="39"/>
        <v>150163.93079202034</v>
      </c>
      <c r="X172" s="24">
        <f t="shared" si="45"/>
        <v>25831663.930792019</v>
      </c>
      <c r="Z172" s="28">
        <f t="shared" si="40"/>
        <v>-21031663.930792019</v>
      </c>
      <c r="AA172" s="28">
        <f t="shared" si="41"/>
        <v>-15281663.930792019</v>
      </c>
      <c r="AB172" s="29"/>
      <c r="AC172" s="30">
        <f t="shared" si="42"/>
        <v>5166332.7861584043</v>
      </c>
      <c r="AD172" s="30">
        <f t="shared" si="43"/>
        <v>20665331.144633617</v>
      </c>
      <c r="AE172" s="24"/>
      <c r="AF172" s="24">
        <f t="shared" si="46"/>
        <v>-15263.866089933514</v>
      </c>
      <c r="AG172" s="24">
        <f t="shared" si="47"/>
        <v>-47939.958031438946</v>
      </c>
      <c r="AI172" s="24">
        <f>IF(OR(B172="Q2",B172="Q3"),Business_peak/E172,Business_nonpeak/E172)</f>
        <v>8333.3333333333339</v>
      </c>
      <c r="AJ172" s="24">
        <f>IF(OR(B172="Q2",B172="Q3"),Economic_peak/F172,Economic_nonpeak/F172)</f>
        <v>236.96682464454977</v>
      </c>
      <c r="AO172">
        <f>AF172/AI172</f>
        <v>-1.8316639307920215</v>
      </c>
      <c r="AP172">
        <f>AG172/AJ172</f>
        <v>-202.30662289267235</v>
      </c>
    </row>
    <row r="173" spans="1:42" x14ac:dyDescent="0.25">
      <c r="A173" s="6">
        <v>167</v>
      </c>
      <c r="B173" s="1" t="s">
        <v>0</v>
      </c>
      <c r="C173" s="1"/>
      <c r="D173" s="1">
        <v>84</v>
      </c>
      <c r="E173" s="1">
        <v>10</v>
      </c>
      <c r="F173" s="1">
        <v>215</v>
      </c>
      <c r="G173" s="3">
        <v>0</v>
      </c>
      <c r="N173" s="10">
        <f t="shared" si="32"/>
        <v>2000000</v>
      </c>
      <c r="O173" s="10">
        <f t="shared" si="33"/>
        <v>10750000</v>
      </c>
      <c r="P173" s="24">
        <f t="shared" si="44"/>
        <v>12750000</v>
      </c>
      <c r="R173" s="10">
        <f t="shared" si="34"/>
        <v>2000000</v>
      </c>
      <c r="S173" s="10">
        <f t="shared" si="35"/>
        <v>2500000</v>
      </c>
      <c r="T173" s="10">
        <f t="shared" si="36"/>
        <v>18044000</v>
      </c>
      <c r="U173" s="24">
        <f t="shared" si="37"/>
        <v>3187500</v>
      </c>
      <c r="V173" s="10">
        <f t="shared" si="38"/>
        <v>300000</v>
      </c>
      <c r="W173" s="24">
        <f t="shared" si="39"/>
        <v>150163.93079202034</v>
      </c>
      <c r="X173" s="24">
        <f t="shared" si="45"/>
        <v>26181663.930792019</v>
      </c>
      <c r="Z173" s="28">
        <f t="shared" si="40"/>
        <v>-24181663.930792019</v>
      </c>
      <c r="AA173" s="28">
        <f t="shared" si="41"/>
        <v>-15431663.930792019</v>
      </c>
      <c r="AB173" s="29"/>
      <c r="AC173" s="30">
        <f t="shared" si="42"/>
        <v>5236332.7861584043</v>
      </c>
      <c r="AD173" s="30">
        <f t="shared" si="43"/>
        <v>20945331.144633617</v>
      </c>
      <c r="AE173" s="24"/>
      <c r="AF173" s="24">
        <f t="shared" si="46"/>
        <v>-323633.27861584042</v>
      </c>
      <c r="AG173" s="24">
        <f t="shared" si="47"/>
        <v>-47420.144858761014</v>
      </c>
      <c r="AI173" s="24">
        <f>IF(OR(B173="Q2",B173="Q3"),Business_peak/E173,Business_nonpeak/E173)</f>
        <v>20000</v>
      </c>
      <c r="AJ173" s="24">
        <f>IF(OR(B173="Q2",B173="Q3"),Economic_peak/F173,Economic_nonpeak/F173)</f>
        <v>232.55813953488371</v>
      </c>
      <c r="AO173">
        <f>AF173/AI173</f>
        <v>-16.18166393079202</v>
      </c>
      <c r="AP173">
        <f>AG173/AJ173</f>
        <v>-203.90662289267237</v>
      </c>
    </row>
    <row r="174" spans="1:42" x14ac:dyDescent="0.25">
      <c r="A174" s="6">
        <v>168</v>
      </c>
      <c r="B174" s="1" t="s">
        <v>0</v>
      </c>
      <c r="C174" s="1"/>
      <c r="D174" s="1">
        <v>84</v>
      </c>
      <c r="E174" s="1">
        <v>23</v>
      </c>
      <c r="F174" s="1">
        <v>226</v>
      </c>
      <c r="G174" s="3">
        <v>0</v>
      </c>
      <c r="N174" s="10">
        <f t="shared" si="32"/>
        <v>4600000</v>
      </c>
      <c r="O174" s="10">
        <f t="shared" si="33"/>
        <v>11300000</v>
      </c>
      <c r="P174" s="24">
        <f t="shared" si="44"/>
        <v>15900000</v>
      </c>
      <c r="R174" s="10">
        <f t="shared" si="34"/>
        <v>2000000</v>
      </c>
      <c r="S174" s="10">
        <f t="shared" si="35"/>
        <v>1500000</v>
      </c>
      <c r="T174" s="10">
        <f t="shared" si="36"/>
        <v>18044000</v>
      </c>
      <c r="U174" s="24">
        <f t="shared" si="37"/>
        <v>3975000</v>
      </c>
      <c r="V174" s="10">
        <f t="shared" si="38"/>
        <v>300000</v>
      </c>
      <c r="W174" s="24">
        <f t="shared" si="39"/>
        <v>150163.93079202034</v>
      </c>
      <c r="X174" s="24">
        <f t="shared" si="45"/>
        <v>25969163.930792019</v>
      </c>
      <c r="Z174" s="28">
        <f t="shared" si="40"/>
        <v>-21369163.930792019</v>
      </c>
      <c r="AA174" s="28">
        <f t="shared" si="41"/>
        <v>-14669163.930792019</v>
      </c>
      <c r="AB174" s="29"/>
      <c r="AC174" s="30">
        <f t="shared" si="42"/>
        <v>5193832.7861584043</v>
      </c>
      <c r="AD174" s="30">
        <f t="shared" si="43"/>
        <v>20775331.144633617</v>
      </c>
      <c r="AE174" s="24"/>
      <c r="AF174" s="24">
        <f t="shared" si="46"/>
        <v>-25818.816789495839</v>
      </c>
      <c r="AG174" s="24">
        <f t="shared" si="47"/>
        <v>-41926.244002803614</v>
      </c>
      <c r="AI174" s="24">
        <f>IF(OR(B174="Q2",B174="Q3"),Business_peak/E174,Business_nonpeak/E174)</f>
        <v>8695.652173913044</v>
      </c>
      <c r="AJ174" s="24">
        <f>IF(OR(B174="Q2",B174="Q3"),Economic_peak/F174,Economic_nonpeak/F174)</f>
        <v>221.23893805309734</v>
      </c>
      <c r="AO174">
        <f>AF174/AI174</f>
        <v>-2.9691639307920212</v>
      </c>
      <c r="AP174">
        <f>AG174/AJ174</f>
        <v>-189.50662289267234</v>
      </c>
    </row>
    <row r="175" spans="1:42" x14ac:dyDescent="0.25">
      <c r="A175" s="6">
        <v>169</v>
      </c>
      <c r="B175" s="1" t="s">
        <v>0</v>
      </c>
      <c r="C175" s="1"/>
      <c r="D175" s="1">
        <v>85</v>
      </c>
      <c r="E175" s="1">
        <v>19</v>
      </c>
      <c r="F175" s="1">
        <v>220</v>
      </c>
      <c r="G175" s="3">
        <v>-2</v>
      </c>
      <c r="N175" s="10">
        <f t="shared" si="32"/>
        <v>3800000</v>
      </c>
      <c r="O175" s="10">
        <f t="shared" si="33"/>
        <v>11000000</v>
      </c>
      <c r="P175" s="24">
        <f t="shared" si="44"/>
        <v>14800000</v>
      </c>
      <c r="R175" s="10">
        <f t="shared" si="34"/>
        <v>2000000</v>
      </c>
      <c r="S175" s="10">
        <f t="shared" si="35"/>
        <v>2500000</v>
      </c>
      <c r="T175" s="10">
        <f t="shared" si="36"/>
        <v>12630800</v>
      </c>
      <c r="U175" s="24">
        <f t="shared" si="37"/>
        <v>3700000</v>
      </c>
      <c r="V175" s="10">
        <f t="shared" si="38"/>
        <v>300000</v>
      </c>
      <c r="W175" s="24">
        <f t="shared" si="39"/>
        <v>150163.93079202034</v>
      </c>
      <c r="X175" s="24">
        <f t="shared" si="45"/>
        <v>21280963.930792019</v>
      </c>
      <c r="Z175" s="28">
        <f t="shared" si="40"/>
        <v>-17480963.930792019</v>
      </c>
      <c r="AA175" s="28">
        <f t="shared" si="41"/>
        <v>-10280963.930792019</v>
      </c>
      <c r="AB175" s="29"/>
      <c r="AC175" s="30">
        <f t="shared" si="42"/>
        <v>4256192.7861584043</v>
      </c>
      <c r="AD175" s="30">
        <f t="shared" si="43"/>
        <v>17024771.144633617</v>
      </c>
      <c r="AE175" s="24"/>
      <c r="AF175" s="24">
        <f t="shared" si="46"/>
        <v>-24010.146639916016</v>
      </c>
      <c r="AG175" s="24">
        <f t="shared" si="47"/>
        <v>-27385.323384698258</v>
      </c>
      <c r="AI175" s="24">
        <f>IF(OR(B175="Q2",B175="Q3"),Business_peak/E175,Business_nonpeak/E175)</f>
        <v>10526.315789473685</v>
      </c>
      <c r="AJ175" s="24">
        <f>IF(OR(B175="Q2",B175="Q3"),Economic_peak/F175,Economic_nonpeak/F175)</f>
        <v>227.27272727272728</v>
      </c>
      <c r="AO175">
        <f>AF175/AI175</f>
        <v>-2.2809639307920215</v>
      </c>
      <c r="AP175">
        <f>AG175/AJ175</f>
        <v>-120.49542289267234</v>
      </c>
    </row>
    <row r="176" spans="1:42" x14ac:dyDescent="0.25">
      <c r="A176" s="6">
        <v>170</v>
      </c>
      <c r="B176" s="1" t="s">
        <v>0</v>
      </c>
      <c r="C176" s="1"/>
      <c r="D176" s="1">
        <v>85</v>
      </c>
      <c r="E176" s="1">
        <v>24</v>
      </c>
      <c r="F176" s="1">
        <v>193</v>
      </c>
      <c r="G176" s="3">
        <v>2</v>
      </c>
      <c r="N176" s="10">
        <f t="shared" si="32"/>
        <v>4800000</v>
      </c>
      <c r="O176" s="10">
        <f t="shared" si="33"/>
        <v>9650000</v>
      </c>
      <c r="P176" s="24">
        <f t="shared" si="44"/>
        <v>14450000</v>
      </c>
      <c r="R176" s="10">
        <f t="shared" si="34"/>
        <v>2000000</v>
      </c>
      <c r="S176" s="10">
        <f t="shared" si="35"/>
        <v>1500000</v>
      </c>
      <c r="T176" s="10">
        <f t="shared" si="36"/>
        <v>23457200</v>
      </c>
      <c r="U176" s="24">
        <f t="shared" si="37"/>
        <v>3612500</v>
      </c>
      <c r="V176" s="10">
        <f t="shared" si="38"/>
        <v>300000</v>
      </c>
      <c r="W176" s="24">
        <f t="shared" si="39"/>
        <v>150163.93079202034</v>
      </c>
      <c r="X176" s="24">
        <f t="shared" si="45"/>
        <v>31019863.930792019</v>
      </c>
      <c r="Z176" s="28">
        <f t="shared" si="40"/>
        <v>-26219863.930792019</v>
      </c>
      <c r="AA176" s="28">
        <f t="shared" si="41"/>
        <v>-21369863.930792019</v>
      </c>
      <c r="AB176" s="29"/>
      <c r="AC176" s="30">
        <f t="shared" si="42"/>
        <v>6203972.7861584043</v>
      </c>
      <c r="AD176" s="30">
        <f t="shared" si="43"/>
        <v>24815891.144633617</v>
      </c>
      <c r="AE176" s="24"/>
      <c r="AF176" s="24">
        <f t="shared" si="46"/>
        <v>-58498.866089933515</v>
      </c>
      <c r="AG176" s="24">
        <f t="shared" si="47"/>
        <v>-78579.746863386623</v>
      </c>
      <c r="AI176" s="24">
        <f>IF(OR(B176="Q2",B176="Q3"),Business_peak/E176,Business_nonpeak/E176)</f>
        <v>8333.3333333333339</v>
      </c>
      <c r="AJ176" s="24">
        <f>IF(OR(B176="Q2",B176="Q3"),Economic_peak/F176,Economic_nonpeak/F176)</f>
        <v>259.06735751295338</v>
      </c>
      <c r="AO176">
        <f>AF176/AI176</f>
        <v>-7.0198639307920212</v>
      </c>
      <c r="AP176">
        <f>AG176/AJ176</f>
        <v>-303.31782289267232</v>
      </c>
    </row>
    <row r="177" spans="1:42" x14ac:dyDescent="0.25">
      <c r="A177" s="6">
        <v>171</v>
      </c>
      <c r="B177" s="1" t="s">
        <v>0</v>
      </c>
      <c r="C177" s="1"/>
      <c r="D177" s="1">
        <v>86</v>
      </c>
      <c r="E177" s="1">
        <v>17</v>
      </c>
      <c r="F177" s="1">
        <v>153</v>
      </c>
      <c r="G177" s="3">
        <v>0</v>
      </c>
      <c r="N177" s="10">
        <f t="shared" si="32"/>
        <v>3400000</v>
      </c>
      <c r="O177" s="10">
        <f t="shared" si="33"/>
        <v>7650000</v>
      </c>
      <c r="P177" s="24">
        <f t="shared" si="44"/>
        <v>11050000</v>
      </c>
      <c r="R177" s="10">
        <f t="shared" si="34"/>
        <v>2000000</v>
      </c>
      <c r="S177" s="10">
        <f t="shared" si="35"/>
        <v>2500000</v>
      </c>
      <c r="T177" s="10">
        <f t="shared" si="36"/>
        <v>18044000</v>
      </c>
      <c r="U177" s="24">
        <f t="shared" si="37"/>
        <v>2762500</v>
      </c>
      <c r="V177" s="10">
        <f t="shared" si="38"/>
        <v>300000</v>
      </c>
      <c r="W177" s="24">
        <f t="shared" si="39"/>
        <v>150163.93079202034</v>
      </c>
      <c r="X177" s="24">
        <f t="shared" si="45"/>
        <v>25756663.930792019</v>
      </c>
      <c r="Z177" s="28">
        <f t="shared" si="40"/>
        <v>-22356663.930792019</v>
      </c>
      <c r="AA177" s="28">
        <f t="shared" si="41"/>
        <v>-18106663.930792019</v>
      </c>
      <c r="AB177" s="29"/>
      <c r="AC177" s="30">
        <f t="shared" si="42"/>
        <v>5151332.7861584043</v>
      </c>
      <c r="AD177" s="30">
        <f t="shared" si="43"/>
        <v>20605331.144633617</v>
      </c>
      <c r="AE177" s="24"/>
      <c r="AF177" s="24">
        <f t="shared" si="46"/>
        <v>-103019.57565637672</v>
      </c>
      <c r="AG177" s="24">
        <f t="shared" si="47"/>
        <v>-84675.366958389655</v>
      </c>
      <c r="AI177" s="24">
        <f>IF(OR(B177="Q2",B177="Q3"),Business_peak/E177,Business_nonpeak/E177)</f>
        <v>11764.705882352941</v>
      </c>
      <c r="AJ177" s="24">
        <f>IF(OR(B177="Q2",B177="Q3"),Economic_peak/F177,Economic_nonpeak/F177)</f>
        <v>326.79738562091501</v>
      </c>
      <c r="AO177">
        <f>AF177/AI177</f>
        <v>-8.7566639307920209</v>
      </c>
      <c r="AP177">
        <f>AG177/AJ177</f>
        <v>-259.10662289267236</v>
      </c>
    </row>
    <row r="178" spans="1:42" x14ac:dyDescent="0.25">
      <c r="A178" s="6">
        <v>172</v>
      </c>
      <c r="B178" s="1" t="s">
        <v>0</v>
      </c>
      <c r="C178" s="1"/>
      <c r="D178" s="1">
        <v>86</v>
      </c>
      <c r="E178" s="1">
        <v>23</v>
      </c>
      <c r="F178" s="1">
        <v>210</v>
      </c>
      <c r="G178" s="3">
        <v>0</v>
      </c>
      <c r="N178" s="10">
        <f t="shared" si="32"/>
        <v>4600000</v>
      </c>
      <c r="O178" s="10">
        <f t="shared" si="33"/>
        <v>10500000</v>
      </c>
      <c r="P178" s="24">
        <f t="shared" si="44"/>
        <v>15100000</v>
      </c>
      <c r="R178" s="10">
        <f t="shared" si="34"/>
        <v>2000000</v>
      </c>
      <c r="S178" s="10">
        <f t="shared" si="35"/>
        <v>1500000</v>
      </c>
      <c r="T178" s="10">
        <f t="shared" si="36"/>
        <v>18044000</v>
      </c>
      <c r="U178" s="24">
        <f t="shared" si="37"/>
        <v>3775000</v>
      </c>
      <c r="V178" s="10">
        <f t="shared" si="38"/>
        <v>300000</v>
      </c>
      <c r="W178" s="24">
        <f t="shared" si="39"/>
        <v>150163.93079202034</v>
      </c>
      <c r="X178" s="24">
        <f t="shared" si="45"/>
        <v>25769163.930792019</v>
      </c>
      <c r="Z178" s="28">
        <f t="shared" si="40"/>
        <v>-21169163.930792019</v>
      </c>
      <c r="AA178" s="28">
        <f t="shared" si="41"/>
        <v>-15269163.930792019</v>
      </c>
      <c r="AB178" s="29"/>
      <c r="AC178" s="30">
        <f t="shared" si="42"/>
        <v>5153832.7861584043</v>
      </c>
      <c r="AD178" s="30">
        <f t="shared" si="43"/>
        <v>20615331.144633617</v>
      </c>
      <c r="AE178" s="24"/>
      <c r="AF178" s="24">
        <f t="shared" si="46"/>
        <v>-24079.686354713231</v>
      </c>
      <c r="AG178" s="24">
        <f t="shared" si="47"/>
        <v>-48168.243545874371</v>
      </c>
      <c r="AI178" s="24">
        <f>IF(OR(B178="Q2",B178="Q3"),Business_peak/E178,Business_nonpeak/E178)</f>
        <v>8695.652173913044</v>
      </c>
      <c r="AJ178" s="24">
        <f>IF(OR(B178="Q2",B178="Q3"),Economic_peak/F178,Economic_nonpeak/F178)</f>
        <v>238.0952380952381</v>
      </c>
      <c r="AO178">
        <f>AF178/AI178</f>
        <v>-2.7691639307920215</v>
      </c>
      <c r="AP178">
        <f>AG178/AJ178</f>
        <v>-202.30662289267235</v>
      </c>
    </row>
    <row r="179" spans="1:42" x14ac:dyDescent="0.25">
      <c r="A179" s="6">
        <v>173</v>
      </c>
      <c r="B179" s="1" t="s">
        <v>0</v>
      </c>
      <c r="C179" s="1"/>
      <c r="D179" s="1">
        <v>87</v>
      </c>
      <c r="E179" s="1">
        <v>13</v>
      </c>
      <c r="F179" s="1">
        <v>209</v>
      </c>
      <c r="G179" s="3">
        <v>-2</v>
      </c>
      <c r="N179" s="10">
        <f t="shared" si="32"/>
        <v>2600000</v>
      </c>
      <c r="O179" s="10">
        <f t="shared" si="33"/>
        <v>10450000</v>
      </c>
      <c r="P179" s="24">
        <f t="shared" si="44"/>
        <v>13050000</v>
      </c>
      <c r="R179" s="10">
        <f t="shared" si="34"/>
        <v>2000000</v>
      </c>
      <c r="S179" s="10">
        <f t="shared" si="35"/>
        <v>2500000</v>
      </c>
      <c r="T179" s="10">
        <f t="shared" si="36"/>
        <v>12630800</v>
      </c>
      <c r="U179" s="24">
        <f t="shared" si="37"/>
        <v>3262500</v>
      </c>
      <c r="V179" s="10">
        <f t="shared" si="38"/>
        <v>300000</v>
      </c>
      <c r="W179" s="24">
        <f t="shared" si="39"/>
        <v>150163.93079202034</v>
      </c>
      <c r="X179" s="24">
        <f t="shared" si="45"/>
        <v>20843463.930792019</v>
      </c>
      <c r="Z179" s="28">
        <f t="shared" si="40"/>
        <v>-18243463.930792019</v>
      </c>
      <c r="AA179" s="28">
        <f t="shared" si="41"/>
        <v>-10393463.930792019</v>
      </c>
      <c r="AB179" s="29"/>
      <c r="AC179" s="30">
        <f t="shared" si="42"/>
        <v>4168692.7861584038</v>
      </c>
      <c r="AD179" s="30">
        <f t="shared" si="43"/>
        <v>16674771.144633615</v>
      </c>
      <c r="AE179" s="24"/>
      <c r="AF179" s="24">
        <f t="shared" si="46"/>
        <v>-120668.67585833876</v>
      </c>
      <c r="AG179" s="24">
        <f t="shared" si="47"/>
        <v>-29783.593993462273</v>
      </c>
      <c r="AI179" s="24">
        <f>IF(OR(B179="Q2",B179="Q3"),Business_peak/E179,Business_nonpeak/E179)</f>
        <v>15384.615384615385</v>
      </c>
      <c r="AJ179" s="24">
        <f>IF(OR(B179="Q2",B179="Q3"),Economic_peak/F179,Economic_nonpeak/F179)</f>
        <v>239.23444976076556</v>
      </c>
      <c r="AO179">
        <f>AF179/AI179</f>
        <v>-7.8434639307920193</v>
      </c>
      <c r="AP179">
        <f>AG179/AJ179</f>
        <v>-124.49542289267229</v>
      </c>
    </row>
    <row r="180" spans="1:42" x14ac:dyDescent="0.25">
      <c r="A180" s="6">
        <v>174</v>
      </c>
      <c r="B180" s="1" t="s">
        <v>0</v>
      </c>
      <c r="C180" s="1"/>
      <c r="D180" s="1">
        <v>87</v>
      </c>
      <c r="E180" s="1">
        <v>19</v>
      </c>
      <c r="F180" s="1">
        <v>156</v>
      </c>
      <c r="G180" s="3">
        <v>2</v>
      </c>
      <c r="N180" s="10">
        <f t="shared" si="32"/>
        <v>3800000</v>
      </c>
      <c r="O180" s="10">
        <f t="shared" si="33"/>
        <v>7800000</v>
      </c>
      <c r="P180" s="24">
        <f t="shared" si="44"/>
        <v>11600000</v>
      </c>
      <c r="R180" s="10">
        <f t="shared" si="34"/>
        <v>2000000</v>
      </c>
      <c r="S180" s="10">
        <f t="shared" si="35"/>
        <v>1500000</v>
      </c>
      <c r="T180" s="10">
        <f t="shared" si="36"/>
        <v>23457200</v>
      </c>
      <c r="U180" s="24">
        <f t="shared" si="37"/>
        <v>2900000</v>
      </c>
      <c r="V180" s="10">
        <f t="shared" si="38"/>
        <v>300000</v>
      </c>
      <c r="W180" s="24">
        <f t="shared" si="39"/>
        <v>150163.93079202034</v>
      </c>
      <c r="X180" s="24">
        <f t="shared" si="45"/>
        <v>30307363.930792019</v>
      </c>
      <c r="Z180" s="28">
        <f t="shared" si="40"/>
        <v>-26507363.930792019</v>
      </c>
      <c r="AA180" s="28">
        <f t="shared" si="41"/>
        <v>-22507363.930792019</v>
      </c>
      <c r="AB180" s="29"/>
      <c r="AC180" s="30">
        <f t="shared" si="42"/>
        <v>6061472.7861584043</v>
      </c>
      <c r="AD180" s="30">
        <f t="shared" si="43"/>
        <v>24245891.144633617</v>
      </c>
      <c r="AE180" s="24"/>
      <c r="AF180" s="24">
        <f t="shared" si="46"/>
        <v>-119024.88348202128</v>
      </c>
      <c r="AG180" s="24">
        <f t="shared" si="47"/>
        <v>-105422.37913226678</v>
      </c>
      <c r="AI180" s="24">
        <f>IF(OR(B180="Q2",B180="Q3"),Business_peak/E180,Business_nonpeak/E180)</f>
        <v>10526.315789473685</v>
      </c>
      <c r="AJ180" s="24">
        <f>IF(OR(B180="Q2",B180="Q3"),Economic_peak/F180,Economic_nonpeak/F180)</f>
        <v>320.5128205128205</v>
      </c>
      <c r="AO180">
        <f>AF180/AI180</f>
        <v>-11.30736393079202</v>
      </c>
      <c r="AP180">
        <f>AG180/AJ180</f>
        <v>-328.9178228926724</v>
      </c>
    </row>
    <row r="181" spans="1:42" x14ac:dyDescent="0.25">
      <c r="A181" s="6">
        <v>175</v>
      </c>
      <c r="B181" s="1" t="s">
        <v>0</v>
      </c>
      <c r="C181" s="1"/>
      <c r="D181" s="1">
        <v>88</v>
      </c>
      <c r="E181" s="1">
        <v>21</v>
      </c>
      <c r="F181" s="1">
        <v>142</v>
      </c>
      <c r="G181" s="3">
        <v>-1</v>
      </c>
      <c r="N181" s="10">
        <f t="shared" si="32"/>
        <v>4200000</v>
      </c>
      <c r="O181" s="10">
        <f t="shared" si="33"/>
        <v>7100000</v>
      </c>
      <c r="P181" s="24">
        <f t="shared" si="44"/>
        <v>11300000</v>
      </c>
      <c r="R181" s="10">
        <f t="shared" si="34"/>
        <v>2000000</v>
      </c>
      <c r="S181" s="10">
        <f t="shared" si="35"/>
        <v>2500000</v>
      </c>
      <c r="T181" s="10">
        <f t="shared" si="36"/>
        <v>15337400</v>
      </c>
      <c r="U181" s="24">
        <f t="shared" si="37"/>
        <v>2825000</v>
      </c>
      <c r="V181" s="10">
        <f t="shared" si="38"/>
        <v>300000</v>
      </c>
      <c r="W181" s="24">
        <f t="shared" si="39"/>
        <v>150163.93079202034</v>
      </c>
      <c r="X181" s="24">
        <f t="shared" si="45"/>
        <v>23112563.930792019</v>
      </c>
      <c r="Z181" s="28">
        <f t="shared" si="40"/>
        <v>-18912563.930792019</v>
      </c>
      <c r="AA181" s="28">
        <f t="shared" si="41"/>
        <v>-16012563.930792019</v>
      </c>
      <c r="AB181" s="29"/>
      <c r="AC181" s="30">
        <f t="shared" si="42"/>
        <v>4622512.7861584043</v>
      </c>
      <c r="AD181" s="30">
        <f t="shared" si="43"/>
        <v>18490051.144633617</v>
      </c>
      <c r="AE181" s="24"/>
      <c r="AF181" s="24">
        <f t="shared" si="46"/>
        <v>-20119.656483733539</v>
      </c>
      <c r="AG181" s="24">
        <f t="shared" si="47"/>
        <v>-80211.627779109986</v>
      </c>
      <c r="AI181" s="24">
        <f>IF(OR(B181="Q2",B181="Q3"),Business_peak/E181,Business_nonpeak/E181)</f>
        <v>9523.8095238095229</v>
      </c>
      <c r="AJ181" s="24">
        <f>IF(OR(B181="Q2",B181="Q3"),Economic_peak/F181,Economic_nonpeak/F181)</f>
        <v>352.11267605633805</v>
      </c>
      <c r="AO181">
        <f>AF181/AI181</f>
        <v>-2.1125639307920219</v>
      </c>
      <c r="AP181">
        <f>AG181/AJ181</f>
        <v>-227.80102289267234</v>
      </c>
    </row>
    <row r="182" spans="1:42" x14ac:dyDescent="0.25">
      <c r="A182" s="6">
        <v>176</v>
      </c>
      <c r="B182" s="1" t="s">
        <v>0</v>
      </c>
      <c r="C182" s="1"/>
      <c r="D182" s="1">
        <v>88</v>
      </c>
      <c r="E182" s="1">
        <v>20</v>
      </c>
      <c r="F182" s="1">
        <v>184</v>
      </c>
      <c r="G182" s="3">
        <v>1</v>
      </c>
      <c r="N182" s="10">
        <f t="shared" si="32"/>
        <v>4000000</v>
      </c>
      <c r="O182" s="10">
        <f t="shared" si="33"/>
        <v>9200000</v>
      </c>
      <c r="P182" s="24">
        <f t="shared" si="44"/>
        <v>13200000</v>
      </c>
      <c r="R182" s="10">
        <f t="shared" si="34"/>
        <v>2000000</v>
      </c>
      <c r="S182" s="10">
        <f t="shared" si="35"/>
        <v>1500000</v>
      </c>
      <c r="T182" s="10">
        <f t="shared" si="36"/>
        <v>20750600</v>
      </c>
      <c r="U182" s="24">
        <f t="shared" si="37"/>
        <v>3300000</v>
      </c>
      <c r="V182" s="10">
        <f t="shared" si="38"/>
        <v>300000</v>
      </c>
      <c r="W182" s="24">
        <f t="shared" si="39"/>
        <v>150163.93079202034</v>
      </c>
      <c r="X182" s="24">
        <f t="shared" si="45"/>
        <v>28000763.930792019</v>
      </c>
      <c r="Z182" s="28">
        <f t="shared" si="40"/>
        <v>-24000763.930792019</v>
      </c>
      <c r="AA182" s="28">
        <f t="shared" si="41"/>
        <v>-18800763.930792019</v>
      </c>
      <c r="AB182" s="29"/>
      <c r="AC182" s="30">
        <f t="shared" si="42"/>
        <v>5600152.7861584043</v>
      </c>
      <c r="AD182" s="30">
        <f t="shared" si="43"/>
        <v>22400611.144633617</v>
      </c>
      <c r="AE182" s="24"/>
      <c r="AF182" s="24">
        <f t="shared" si="46"/>
        <v>-80007.63930792021</v>
      </c>
      <c r="AG182" s="24">
        <f t="shared" si="47"/>
        <v>-71742.451873008788</v>
      </c>
      <c r="AI182" s="24">
        <f>IF(OR(B182="Q2",B182="Q3"),Business_peak/E182,Business_nonpeak/E182)</f>
        <v>10000</v>
      </c>
      <c r="AJ182" s="24">
        <f>IF(OR(B182="Q2",B182="Q3"),Economic_peak/F182,Economic_nonpeak/F182)</f>
        <v>271.73913043478262</v>
      </c>
      <c r="AO182">
        <f>AF182/AI182</f>
        <v>-8.0007639307920204</v>
      </c>
      <c r="AP182">
        <f>AG182/AJ182</f>
        <v>-264.0122228926723</v>
      </c>
    </row>
    <row r="183" spans="1:42" x14ac:dyDescent="0.25">
      <c r="A183" s="6">
        <v>177</v>
      </c>
      <c r="B183" s="1" t="s">
        <v>0</v>
      </c>
      <c r="C183" s="1"/>
      <c r="D183" s="1">
        <v>89</v>
      </c>
      <c r="E183" s="1">
        <v>21</v>
      </c>
      <c r="F183" s="1">
        <v>230</v>
      </c>
      <c r="G183" s="3">
        <v>0</v>
      </c>
      <c r="N183" s="10">
        <f t="shared" si="32"/>
        <v>4200000</v>
      </c>
      <c r="O183" s="10">
        <f t="shared" si="33"/>
        <v>11500000</v>
      </c>
      <c r="P183" s="24">
        <f t="shared" si="44"/>
        <v>15700000</v>
      </c>
      <c r="R183" s="10">
        <f t="shared" si="34"/>
        <v>2000000</v>
      </c>
      <c r="S183" s="10">
        <f t="shared" si="35"/>
        <v>2500000</v>
      </c>
      <c r="T183" s="10">
        <f t="shared" si="36"/>
        <v>18044000</v>
      </c>
      <c r="U183" s="24">
        <f t="shared" si="37"/>
        <v>3925000</v>
      </c>
      <c r="V183" s="10">
        <f t="shared" si="38"/>
        <v>300000</v>
      </c>
      <c r="W183" s="24">
        <f t="shared" si="39"/>
        <v>150163.93079202034</v>
      </c>
      <c r="X183" s="24">
        <f t="shared" si="45"/>
        <v>26919163.930792019</v>
      </c>
      <c r="Z183" s="28">
        <f t="shared" si="40"/>
        <v>-22719163.930792019</v>
      </c>
      <c r="AA183" s="28">
        <f t="shared" si="41"/>
        <v>-15419163.930792019</v>
      </c>
      <c r="AB183" s="29"/>
      <c r="AC183" s="30">
        <f t="shared" si="42"/>
        <v>5383832.7861584043</v>
      </c>
      <c r="AD183" s="30">
        <f t="shared" si="43"/>
        <v>21535331.144633617</v>
      </c>
      <c r="AE183" s="24"/>
      <c r="AF183" s="24">
        <f t="shared" si="46"/>
        <v>-56372.989817066875</v>
      </c>
      <c r="AG183" s="24">
        <f t="shared" si="47"/>
        <v>-43631.874541885292</v>
      </c>
      <c r="AI183" s="24">
        <f>IF(OR(B183="Q2",B183="Q3"),Business_peak/E183,Business_nonpeak/E183)</f>
        <v>9523.8095238095229</v>
      </c>
      <c r="AJ183" s="24">
        <f>IF(OR(B183="Q2",B183="Q3"),Economic_peak/F183,Economic_nonpeak/F183)</f>
        <v>217.39130434782609</v>
      </c>
      <c r="AO183">
        <f>AF183/AI183</f>
        <v>-5.9191639307920223</v>
      </c>
      <c r="AP183">
        <f>AG183/AJ183</f>
        <v>-200.70662289267233</v>
      </c>
    </row>
    <row r="184" spans="1:42" x14ac:dyDescent="0.25">
      <c r="A184" s="6">
        <v>178</v>
      </c>
      <c r="B184" s="1" t="s">
        <v>0</v>
      </c>
      <c r="C184" s="1"/>
      <c r="D184" s="1">
        <v>89</v>
      </c>
      <c r="E184" s="1">
        <v>27</v>
      </c>
      <c r="F184" s="1">
        <v>137</v>
      </c>
      <c r="G184" s="3">
        <v>0</v>
      </c>
      <c r="N184" s="10">
        <f t="shared" si="32"/>
        <v>5400000</v>
      </c>
      <c r="O184" s="10">
        <f t="shared" si="33"/>
        <v>6850000</v>
      </c>
      <c r="P184" s="24">
        <f t="shared" si="44"/>
        <v>12250000</v>
      </c>
      <c r="R184" s="10">
        <f t="shared" si="34"/>
        <v>2000000</v>
      </c>
      <c r="S184" s="10">
        <f t="shared" si="35"/>
        <v>1500000</v>
      </c>
      <c r="T184" s="10">
        <f t="shared" si="36"/>
        <v>18044000</v>
      </c>
      <c r="U184" s="24">
        <f t="shared" si="37"/>
        <v>3062500</v>
      </c>
      <c r="V184" s="10">
        <f t="shared" si="38"/>
        <v>300000</v>
      </c>
      <c r="W184" s="24">
        <f t="shared" si="39"/>
        <v>150163.93079202034</v>
      </c>
      <c r="X184" s="24">
        <f t="shared" si="45"/>
        <v>25056663.930792019</v>
      </c>
      <c r="Z184" s="28">
        <f t="shared" si="40"/>
        <v>-19656663.930792019</v>
      </c>
      <c r="AA184" s="28">
        <f t="shared" si="41"/>
        <v>-18206663.930792019</v>
      </c>
      <c r="AB184" s="29"/>
      <c r="AC184" s="30">
        <f t="shared" si="42"/>
        <v>5011332.7861584043</v>
      </c>
      <c r="AD184" s="30">
        <f t="shared" si="43"/>
        <v>20045331.144633617</v>
      </c>
      <c r="AE184" s="24"/>
      <c r="AF184" s="24">
        <f t="shared" si="46"/>
        <v>14395.081994133174</v>
      </c>
      <c r="AG184" s="24">
        <f t="shared" si="47"/>
        <v>-96316.285727252674</v>
      </c>
      <c r="AI184" s="24">
        <f>IF(OR(B184="Q2",B184="Q3"),Business_peak/E184,Business_nonpeak/E184)</f>
        <v>7407.4074074074078</v>
      </c>
      <c r="AJ184" s="24">
        <f>IF(OR(B184="Q2",B184="Q3"),Economic_peak/F184,Economic_nonpeak/F184)</f>
        <v>364.96350364963502</v>
      </c>
      <c r="AO184">
        <f>AF184/AI184</f>
        <v>1.9433360692079784</v>
      </c>
      <c r="AP184">
        <f>AG184/AJ184</f>
        <v>-263.90662289267232</v>
      </c>
    </row>
    <row r="185" spans="1:42" x14ac:dyDescent="0.25">
      <c r="A185" s="6">
        <v>179</v>
      </c>
      <c r="B185" s="1" t="s">
        <v>0</v>
      </c>
      <c r="C185" s="1"/>
      <c r="D185" s="1">
        <v>90</v>
      </c>
      <c r="E185" s="1">
        <v>18</v>
      </c>
      <c r="F185" s="1">
        <v>126</v>
      </c>
      <c r="G185" s="3">
        <v>-1</v>
      </c>
      <c r="N185" s="10">
        <f t="shared" si="32"/>
        <v>3600000</v>
      </c>
      <c r="O185" s="10">
        <f t="shared" si="33"/>
        <v>6300000</v>
      </c>
      <c r="P185" s="24">
        <f t="shared" si="44"/>
        <v>9900000</v>
      </c>
      <c r="R185" s="10">
        <f t="shared" si="34"/>
        <v>2000000</v>
      </c>
      <c r="S185" s="10">
        <f t="shared" si="35"/>
        <v>2500000</v>
      </c>
      <c r="T185" s="10">
        <f t="shared" si="36"/>
        <v>15337400</v>
      </c>
      <c r="U185" s="24">
        <f t="shared" si="37"/>
        <v>2475000</v>
      </c>
      <c r="V185" s="10">
        <f t="shared" si="38"/>
        <v>300000</v>
      </c>
      <c r="W185" s="24">
        <f t="shared" si="39"/>
        <v>150163.93079202034</v>
      </c>
      <c r="X185" s="24">
        <f t="shared" si="45"/>
        <v>22762563.930792019</v>
      </c>
      <c r="Z185" s="28">
        <f t="shared" si="40"/>
        <v>-19162563.930792019</v>
      </c>
      <c r="AA185" s="28">
        <f t="shared" si="41"/>
        <v>-16462563.930792019</v>
      </c>
      <c r="AB185" s="29"/>
      <c r="AC185" s="30">
        <f t="shared" si="42"/>
        <v>4552512.7861584043</v>
      </c>
      <c r="AD185" s="30">
        <f t="shared" si="43"/>
        <v>18210051.144633617</v>
      </c>
      <c r="AE185" s="24"/>
      <c r="AF185" s="24">
        <f t="shared" si="46"/>
        <v>-52917.377008800242</v>
      </c>
      <c r="AG185" s="24">
        <f t="shared" si="47"/>
        <v>-94524.21543360014</v>
      </c>
      <c r="AI185" s="24">
        <f>IF(OR(B185="Q2",B185="Q3"),Business_peak/E185,Business_nonpeak/E185)</f>
        <v>11111.111111111111</v>
      </c>
      <c r="AJ185" s="24">
        <f>IF(OR(B185="Q2",B185="Q3"),Economic_peak/F185,Economic_nonpeak/F185)</f>
        <v>396.82539682539681</v>
      </c>
      <c r="AO185">
        <f>AF185/AI185</f>
        <v>-4.7625639307920213</v>
      </c>
      <c r="AP185">
        <f>AG185/AJ185</f>
        <v>-238.20102289267237</v>
      </c>
    </row>
    <row r="186" spans="1:42" x14ac:dyDescent="0.25">
      <c r="A186" s="6">
        <v>180</v>
      </c>
      <c r="B186" s="1" t="s">
        <v>0</v>
      </c>
      <c r="C186" s="1"/>
      <c r="D186" s="1">
        <v>90</v>
      </c>
      <c r="E186" s="1">
        <v>18</v>
      </c>
      <c r="F186" s="1">
        <v>220</v>
      </c>
      <c r="G186" s="3">
        <v>0</v>
      </c>
      <c r="N186" s="10">
        <f t="shared" si="32"/>
        <v>3600000</v>
      </c>
      <c r="O186" s="10">
        <f t="shared" si="33"/>
        <v>11000000</v>
      </c>
      <c r="P186" s="24">
        <f t="shared" si="44"/>
        <v>14600000</v>
      </c>
      <c r="R186" s="10">
        <f t="shared" si="34"/>
        <v>2000000</v>
      </c>
      <c r="S186" s="10">
        <f t="shared" si="35"/>
        <v>1500000</v>
      </c>
      <c r="T186" s="10">
        <f t="shared" si="36"/>
        <v>18044000</v>
      </c>
      <c r="U186" s="24">
        <f t="shared" si="37"/>
        <v>3650000</v>
      </c>
      <c r="V186" s="10">
        <f t="shared" si="38"/>
        <v>300000</v>
      </c>
      <c r="W186" s="24">
        <f t="shared" si="39"/>
        <v>150163.93079202034</v>
      </c>
      <c r="X186" s="24">
        <f t="shared" si="45"/>
        <v>25644163.930792019</v>
      </c>
      <c r="Z186" s="28">
        <f t="shared" si="40"/>
        <v>-22044163.930792019</v>
      </c>
      <c r="AA186" s="28">
        <f t="shared" si="41"/>
        <v>-14644163.930792019</v>
      </c>
      <c r="AB186" s="29"/>
      <c r="AC186" s="30">
        <f t="shared" si="42"/>
        <v>5128832.7861584043</v>
      </c>
      <c r="AD186" s="30">
        <f t="shared" si="43"/>
        <v>20515331.144633617</v>
      </c>
      <c r="AE186" s="24"/>
      <c r="AF186" s="24">
        <f t="shared" si="46"/>
        <v>-84935.154786578016</v>
      </c>
      <c r="AG186" s="24">
        <f t="shared" si="47"/>
        <v>-43251.505202880078</v>
      </c>
      <c r="AI186" s="24">
        <f>IF(OR(B186="Q2",B186="Q3"),Business_peak/E186,Business_nonpeak/E186)</f>
        <v>11111.111111111111</v>
      </c>
      <c r="AJ186" s="24">
        <f>IF(OR(B186="Q2",B186="Q3"),Economic_peak/F186,Economic_nonpeak/F186)</f>
        <v>227.27272727272728</v>
      </c>
      <c r="AO186">
        <f>AF186/AI186</f>
        <v>-7.6441639307920211</v>
      </c>
      <c r="AP186">
        <f>AG186/AJ186</f>
        <v>-190.30662289267235</v>
      </c>
    </row>
    <row r="187" spans="1:42" x14ac:dyDescent="0.25">
      <c r="A187" s="6">
        <v>181</v>
      </c>
      <c r="B187" s="1" t="s">
        <v>1</v>
      </c>
      <c r="C187" s="1"/>
      <c r="D187" s="1">
        <v>91</v>
      </c>
      <c r="E187" s="1">
        <v>15</v>
      </c>
      <c r="F187" s="1">
        <v>191</v>
      </c>
      <c r="G187" s="3">
        <v>0</v>
      </c>
      <c r="N187" s="10">
        <f t="shared" si="32"/>
        <v>3449999.9999999995</v>
      </c>
      <c r="O187" s="10">
        <f t="shared" si="33"/>
        <v>12892500</v>
      </c>
      <c r="P187" s="24">
        <f t="shared" si="44"/>
        <v>16342500</v>
      </c>
      <c r="R187" s="10">
        <f t="shared" si="34"/>
        <v>2000000</v>
      </c>
      <c r="S187" s="10">
        <f t="shared" si="35"/>
        <v>2500000</v>
      </c>
      <c r="T187" s="10">
        <f t="shared" si="36"/>
        <v>18044000</v>
      </c>
      <c r="U187" s="24">
        <f t="shared" si="37"/>
        <v>4085625</v>
      </c>
      <c r="V187" s="10">
        <f t="shared" si="38"/>
        <v>300000</v>
      </c>
      <c r="W187" s="24">
        <f t="shared" si="39"/>
        <v>150163.93079202034</v>
      </c>
      <c r="X187" s="24">
        <f t="shared" si="45"/>
        <v>27079788.930792019</v>
      </c>
      <c r="Z187" s="28">
        <f t="shared" si="40"/>
        <v>-23629788.930792019</v>
      </c>
      <c r="AA187" s="28">
        <f t="shared" si="41"/>
        <v>-14187288.930792019</v>
      </c>
      <c r="AB187" s="29"/>
      <c r="AC187" s="30">
        <f t="shared" si="42"/>
        <v>5415957.7861584043</v>
      </c>
      <c r="AD187" s="30">
        <f t="shared" si="43"/>
        <v>21663831.144633617</v>
      </c>
      <c r="AE187" s="24"/>
      <c r="AF187" s="24">
        <f t="shared" si="46"/>
        <v>-131063.85241056031</v>
      </c>
      <c r="AG187" s="24">
        <f t="shared" si="47"/>
        <v>-45923.199710123648</v>
      </c>
      <c r="AI187" s="24">
        <f>IF(OR(B187="Q2",B187="Q3"),Business_peak/E187,Business_nonpeak/E187)</f>
        <v>15333.333333333332</v>
      </c>
      <c r="AJ187" s="24">
        <f>IF(OR(B187="Q2",B187="Q3"),Economic_peak/F187,Economic_nonpeak/F187)</f>
        <v>353.40314136125653</v>
      </c>
      <c r="AO187">
        <f>AF187/AI187</f>
        <v>-8.5476425485148031</v>
      </c>
      <c r="AP187">
        <f>AG187/AJ187</f>
        <v>-129.9456465871647</v>
      </c>
    </row>
    <row r="188" spans="1:42" x14ac:dyDescent="0.25">
      <c r="A188" s="6">
        <v>182</v>
      </c>
      <c r="B188" s="1" t="s">
        <v>1</v>
      </c>
      <c r="C188" s="1"/>
      <c r="D188" s="1">
        <v>91</v>
      </c>
      <c r="E188" s="1">
        <v>20</v>
      </c>
      <c r="F188" s="1">
        <v>211</v>
      </c>
      <c r="G188" s="3">
        <v>2</v>
      </c>
      <c r="N188" s="10">
        <f t="shared" si="32"/>
        <v>4599999.9999999991</v>
      </c>
      <c r="O188" s="10">
        <f t="shared" si="33"/>
        <v>14242500</v>
      </c>
      <c r="P188" s="24">
        <f t="shared" si="44"/>
        <v>18842500</v>
      </c>
      <c r="R188" s="10">
        <f t="shared" si="34"/>
        <v>2000000</v>
      </c>
      <c r="S188" s="10">
        <f t="shared" si="35"/>
        <v>1500000</v>
      </c>
      <c r="T188" s="10">
        <f t="shared" si="36"/>
        <v>23457200</v>
      </c>
      <c r="U188" s="24">
        <f t="shared" si="37"/>
        <v>4710625</v>
      </c>
      <c r="V188" s="10">
        <f t="shared" si="38"/>
        <v>300000</v>
      </c>
      <c r="W188" s="24">
        <f t="shared" si="39"/>
        <v>150163.93079202034</v>
      </c>
      <c r="X188" s="24">
        <f t="shared" si="45"/>
        <v>32117988.930792019</v>
      </c>
      <c r="Z188" s="28">
        <f t="shared" si="40"/>
        <v>-27517988.930792019</v>
      </c>
      <c r="AA188" s="28">
        <f t="shared" si="41"/>
        <v>-17875488.930792019</v>
      </c>
      <c r="AB188" s="29"/>
      <c r="AC188" s="30">
        <f t="shared" si="42"/>
        <v>6423597.7861584043</v>
      </c>
      <c r="AD188" s="30">
        <f t="shared" si="43"/>
        <v>25694391.144633617</v>
      </c>
      <c r="AE188" s="24"/>
      <c r="AF188" s="24">
        <f t="shared" si="46"/>
        <v>-91179.889307920268</v>
      </c>
      <c r="AG188" s="24">
        <f t="shared" si="47"/>
        <v>-54274.365614377333</v>
      </c>
      <c r="AI188" s="24">
        <f>IF(OR(B188="Q2",B188="Q3"),Business_peak/E188,Business_nonpeak/E188)</f>
        <v>11499.999999999998</v>
      </c>
      <c r="AJ188" s="24">
        <f>IF(OR(B188="Q2",B188="Q3"),Economic_peak/F188,Economic_nonpeak/F188)</f>
        <v>319.90521327014216</v>
      </c>
      <c r="AO188">
        <f>AF188/AI188</f>
        <v>-7.9286860267756767</v>
      </c>
      <c r="AP188">
        <f>AG188/AJ188</f>
        <v>-169.65764658716472</v>
      </c>
    </row>
    <row r="189" spans="1:42" x14ac:dyDescent="0.25">
      <c r="A189" s="6">
        <v>183</v>
      </c>
      <c r="B189" s="1" t="s">
        <v>1</v>
      </c>
      <c r="C189" s="1"/>
      <c r="D189" s="1">
        <v>92</v>
      </c>
      <c r="E189" s="1">
        <v>19</v>
      </c>
      <c r="F189" s="1">
        <v>212</v>
      </c>
      <c r="G189" s="3">
        <v>-2</v>
      </c>
      <c r="N189" s="10">
        <f t="shared" si="32"/>
        <v>4369999.9999999991</v>
      </c>
      <c r="O189" s="10">
        <f t="shared" si="33"/>
        <v>14310000</v>
      </c>
      <c r="P189" s="24">
        <f t="shared" si="44"/>
        <v>18680000</v>
      </c>
      <c r="R189" s="10">
        <f t="shared" si="34"/>
        <v>2000000</v>
      </c>
      <c r="S189" s="10">
        <f t="shared" si="35"/>
        <v>2500000</v>
      </c>
      <c r="T189" s="10">
        <f t="shared" si="36"/>
        <v>12630800</v>
      </c>
      <c r="U189" s="24">
        <f t="shared" si="37"/>
        <v>4670000</v>
      </c>
      <c r="V189" s="10">
        <f t="shared" si="38"/>
        <v>300000</v>
      </c>
      <c r="W189" s="24">
        <f t="shared" si="39"/>
        <v>150163.93079202034</v>
      </c>
      <c r="X189" s="24">
        <f t="shared" si="45"/>
        <v>22250963.930792019</v>
      </c>
      <c r="Z189" s="28">
        <f t="shared" si="40"/>
        <v>-17880963.930792019</v>
      </c>
      <c r="AA189" s="28">
        <f t="shared" si="41"/>
        <v>-7940963.9307920188</v>
      </c>
      <c r="AB189" s="29"/>
      <c r="AC189" s="30">
        <f t="shared" si="42"/>
        <v>4450192.7861584043</v>
      </c>
      <c r="AD189" s="30">
        <f t="shared" si="43"/>
        <v>17800771.144633617</v>
      </c>
      <c r="AE189" s="24"/>
      <c r="AF189" s="24">
        <f t="shared" si="46"/>
        <v>-4220.6729557055396</v>
      </c>
      <c r="AG189" s="24">
        <f t="shared" si="47"/>
        <v>-16465.901625630271</v>
      </c>
      <c r="AI189" s="24">
        <f>IF(OR(B189="Q2",B189="Q3"),Business_peak/E189,Business_nonpeak/E189)</f>
        <v>12105.263157894735</v>
      </c>
      <c r="AJ189" s="24">
        <f>IF(OR(B189="Q2",B189="Q3"),Economic_peak/F189,Economic_nonpeak/F189)</f>
        <v>318.39622641509436</v>
      </c>
      <c r="AO189">
        <f>AF189/AI189</f>
        <v>-0.34866428764524027</v>
      </c>
      <c r="AP189">
        <f>AG189/AJ189</f>
        <v>-51.71512806864618</v>
      </c>
    </row>
    <row r="190" spans="1:42" x14ac:dyDescent="0.25">
      <c r="A190" s="6">
        <v>184</v>
      </c>
      <c r="B190" s="1" t="s">
        <v>1</v>
      </c>
      <c r="C190" s="1"/>
      <c r="D190" s="1">
        <v>92</v>
      </c>
      <c r="E190" s="1">
        <v>16</v>
      </c>
      <c r="F190" s="1">
        <v>205</v>
      </c>
      <c r="G190" s="3">
        <v>1</v>
      </c>
      <c r="N190" s="10">
        <f t="shared" si="32"/>
        <v>3679999.9999999995</v>
      </c>
      <c r="O190" s="10">
        <f t="shared" si="33"/>
        <v>13837500</v>
      </c>
      <c r="P190" s="24">
        <f t="shared" si="44"/>
        <v>17517500</v>
      </c>
      <c r="R190" s="10">
        <f t="shared" si="34"/>
        <v>2000000</v>
      </c>
      <c r="S190" s="10">
        <f t="shared" si="35"/>
        <v>1500000</v>
      </c>
      <c r="T190" s="10">
        <f t="shared" si="36"/>
        <v>20750600</v>
      </c>
      <c r="U190" s="24">
        <f t="shared" si="37"/>
        <v>4379375</v>
      </c>
      <c r="V190" s="10">
        <f t="shared" si="38"/>
        <v>300000</v>
      </c>
      <c r="W190" s="24">
        <f t="shared" si="39"/>
        <v>150163.93079202034</v>
      </c>
      <c r="X190" s="24">
        <f t="shared" si="45"/>
        <v>29080138.930792019</v>
      </c>
      <c r="Z190" s="28">
        <f t="shared" si="40"/>
        <v>-25400138.930792019</v>
      </c>
      <c r="AA190" s="28">
        <f t="shared" si="41"/>
        <v>-15242638.930792019</v>
      </c>
      <c r="AB190" s="29"/>
      <c r="AC190" s="30">
        <f t="shared" si="42"/>
        <v>5816027.7861584043</v>
      </c>
      <c r="AD190" s="30">
        <f t="shared" si="43"/>
        <v>23264111.144633617</v>
      </c>
      <c r="AE190" s="24"/>
      <c r="AF190" s="24">
        <f t="shared" si="46"/>
        <v>-133501.7366349003</v>
      </c>
      <c r="AG190" s="24">
        <f t="shared" si="47"/>
        <v>-45983.468998212767</v>
      </c>
      <c r="AI190" s="24">
        <f>IF(OR(B190="Q2",B190="Q3"),Business_peak/E190,Business_nonpeak/E190)</f>
        <v>14374.999999999998</v>
      </c>
      <c r="AJ190" s="24">
        <f>IF(OR(B190="Q2",B190="Q3"),Economic_peak/F190,Economic_nonpeak/F190)</f>
        <v>329.26829268292681</v>
      </c>
      <c r="AO190">
        <f>AF190/AI190</f>
        <v>-9.2870773311235002</v>
      </c>
      <c r="AP190">
        <f>AG190/AJ190</f>
        <v>-139.65349843901657</v>
      </c>
    </row>
    <row r="191" spans="1:42" x14ac:dyDescent="0.25">
      <c r="A191" s="6">
        <v>185</v>
      </c>
      <c r="B191" s="1" t="s">
        <v>1</v>
      </c>
      <c r="C191" s="1"/>
      <c r="D191" s="1">
        <v>93</v>
      </c>
      <c r="E191" s="1">
        <v>26</v>
      </c>
      <c r="F191" s="1">
        <v>214</v>
      </c>
      <c r="G191" s="3">
        <v>-1</v>
      </c>
      <c r="N191" s="10">
        <f t="shared" si="32"/>
        <v>5979999.9999999991</v>
      </c>
      <c r="O191" s="10">
        <f t="shared" si="33"/>
        <v>14445000</v>
      </c>
      <c r="P191" s="24">
        <f t="shared" si="44"/>
        <v>20425000</v>
      </c>
      <c r="R191" s="10">
        <f t="shared" si="34"/>
        <v>2000000</v>
      </c>
      <c r="S191" s="10">
        <f t="shared" si="35"/>
        <v>2500000</v>
      </c>
      <c r="T191" s="10">
        <f t="shared" si="36"/>
        <v>15337400</v>
      </c>
      <c r="U191" s="24">
        <f t="shared" si="37"/>
        <v>5106250</v>
      </c>
      <c r="V191" s="10">
        <f t="shared" si="38"/>
        <v>300000</v>
      </c>
      <c r="W191" s="24">
        <f t="shared" si="39"/>
        <v>150163.93079202034</v>
      </c>
      <c r="X191" s="24">
        <f t="shared" si="45"/>
        <v>25393813.930792019</v>
      </c>
      <c r="Z191" s="28">
        <f t="shared" si="40"/>
        <v>-19413813.930792019</v>
      </c>
      <c r="AA191" s="28">
        <f t="shared" si="41"/>
        <v>-10948813.930792019</v>
      </c>
      <c r="AB191" s="29"/>
      <c r="AC191" s="30">
        <f t="shared" si="42"/>
        <v>5078762.7861584043</v>
      </c>
      <c r="AD191" s="30">
        <f t="shared" si="43"/>
        <v>20315051.144633617</v>
      </c>
      <c r="AE191" s="24"/>
      <c r="AF191" s="24">
        <f t="shared" si="46"/>
        <v>34662.969763138259</v>
      </c>
      <c r="AG191" s="24">
        <f t="shared" si="47"/>
        <v>-27430.145535671109</v>
      </c>
      <c r="AI191" s="24">
        <f>IF(OR(B191="Q2",B191="Q3"),Business_peak/E191,Business_nonpeak/E191)</f>
        <v>8846.1538461538457</v>
      </c>
      <c r="AJ191" s="24">
        <f>IF(OR(B191="Q2",B191="Q3"),Economic_peak/F191,Economic_nonpeak/F191)</f>
        <v>315.42056074766356</v>
      </c>
      <c r="AO191">
        <f>AF191/AI191</f>
        <v>3.9184226688764991</v>
      </c>
      <c r="AP191">
        <f>AG191/AJ191</f>
        <v>-86.963720661238767</v>
      </c>
    </row>
    <row r="192" spans="1:42" x14ac:dyDescent="0.25">
      <c r="A192" s="6">
        <v>186</v>
      </c>
      <c r="B192" s="1" t="s">
        <v>1</v>
      </c>
      <c r="C192" s="1"/>
      <c r="D192" s="1">
        <v>93</v>
      </c>
      <c r="E192" s="1">
        <v>23</v>
      </c>
      <c r="F192" s="1">
        <v>170</v>
      </c>
      <c r="G192" s="3">
        <v>2</v>
      </c>
      <c r="N192" s="10">
        <f t="shared" si="32"/>
        <v>5289999.9999999991</v>
      </c>
      <c r="O192" s="10">
        <f t="shared" si="33"/>
        <v>11475000</v>
      </c>
      <c r="P192" s="24">
        <f t="shared" si="44"/>
        <v>16765000</v>
      </c>
      <c r="R192" s="10">
        <f t="shared" si="34"/>
        <v>2000000</v>
      </c>
      <c r="S192" s="10">
        <f t="shared" si="35"/>
        <v>1500000</v>
      </c>
      <c r="T192" s="10">
        <f t="shared" si="36"/>
        <v>23457200</v>
      </c>
      <c r="U192" s="24">
        <f t="shared" si="37"/>
        <v>4191250</v>
      </c>
      <c r="V192" s="10">
        <f t="shared" si="38"/>
        <v>300000</v>
      </c>
      <c r="W192" s="24">
        <f t="shared" si="39"/>
        <v>150163.93079202034</v>
      </c>
      <c r="X192" s="24">
        <f t="shared" si="45"/>
        <v>31598613.930792019</v>
      </c>
      <c r="Z192" s="28">
        <f t="shared" si="40"/>
        <v>-26308613.930792019</v>
      </c>
      <c r="AA192" s="28">
        <f t="shared" si="41"/>
        <v>-20123613.930792019</v>
      </c>
      <c r="AB192" s="29"/>
      <c r="AC192" s="30">
        <f t="shared" si="42"/>
        <v>6319722.7861584043</v>
      </c>
      <c r="AD192" s="30">
        <f t="shared" si="43"/>
        <v>25278891.144633617</v>
      </c>
      <c r="AE192" s="24"/>
      <c r="AF192" s="24">
        <f t="shared" si="46"/>
        <v>-44770.555919930666</v>
      </c>
      <c r="AG192" s="24">
        <f t="shared" si="47"/>
        <v>-81199.35967431539</v>
      </c>
      <c r="AI192" s="24">
        <f>IF(OR(B192="Q2",B192="Q3"),Business_peak/E192,Business_nonpeak/E192)</f>
        <v>9999.9999999999982</v>
      </c>
      <c r="AJ192" s="24">
        <f>IF(OR(B192="Q2",B192="Q3"),Economic_peak/F192,Economic_nonpeak/F192)</f>
        <v>397.05882352941177</v>
      </c>
      <c r="AO192">
        <f>AF192/AI192</f>
        <v>-4.477055591993067</v>
      </c>
      <c r="AP192">
        <f>AG192/AJ192</f>
        <v>-204.50209103160913</v>
      </c>
    </row>
    <row r="193" spans="1:42" x14ac:dyDescent="0.25">
      <c r="A193" s="6">
        <v>187</v>
      </c>
      <c r="B193" s="1" t="s">
        <v>1</v>
      </c>
      <c r="C193" s="1"/>
      <c r="D193" s="1">
        <v>94</v>
      </c>
      <c r="E193" s="1">
        <v>29</v>
      </c>
      <c r="F193" s="1">
        <v>224</v>
      </c>
      <c r="G193" s="3">
        <v>0</v>
      </c>
      <c r="N193" s="10">
        <f t="shared" si="32"/>
        <v>6669999.9999999991</v>
      </c>
      <c r="O193" s="10">
        <f t="shared" si="33"/>
        <v>15120000</v>
      </c>
      <c r="P193" s="24">
        <f t="shared" si="44"/>
        <v>21790000</v>
      </c>
      <c r="R193" s="10">
        <f t="shared" si="34"/>
        <v>2000000</v>
      </c>
      <c r="S193" s="10">
        <f t="shared" si="35"/>
        <v>2500000</v>
      </c>
      <c r="T193" s="10">
        <f t="shared" si="36"/>
        <v>18044000</v>
      </c>
      <c r="U193" s="24">
        <f t="shared" si="37"/>
        <v>5447500</v>
      </c>
      <c r="V193" s="10">
        <f t="shared" si="38"/>
        <v>300000</v>
      </c>
      <c r="W193" s="24">
        <f t="shared" si="39"/>
        <v>150163.93079202034</v>
      </c>
      <c r="X193" s="24">
        <f t="shared" si="45"/>
        <v>28441663.930792019</v>
      </c>
      <c r="Z193" s="28">
        <f t="shared" si="40"/>
        <v>-21771663.930792019</v>
      </c>
      <c r="AA193" s="28">
        <f t="shared" si="41"/>
        <v>-13321663.930792019</v>
      </c>
      <c r="AB193" s="29"/>
      <c r="AC193" s="30">
        <f t="shared" si="42"/>
        <v>5688332.7861584043</v>
      </c>
      <c r="AD193" s="30">
        <f t="shared" si="43"/>
        <v>22753331.144633617</v>
      </c>
      <c r="AE193" s="24"/>
      <c r="AF193" s="24">
        <f t="shared" si="46"/>
        <v>33850.593580744644</v>
      </c>
      <c r="AG193" s="24">
        <f t="shared" si="47"/>
        <v>-34077.371181400078</v>
      </c>
      <c r="AI193" s="24">
        <f>IF(OR(B193="Q2",B193="Q3"),Business_peak/E193,Business_nonpeak/E193)</f>
        <v>7931.0344827586196</v>
      </c>
      <c r="AJ193" s="24">
        <f>IF(OR(B193="Q2",B193="Q3"),Economic_peak/F193,Economic_nonpeak/F193)</f>
        <v>301.33928571428572</v>
      </c>
      <c r="AO193">
        <f>AF193/AI193</f>
        <v>4.2681183210504123</v>
      </c>
      <c r="AP193">
        <f>AG193/AJ193</f>
        <v>-113.08638732790544</v>
      </c>
    </row>
    <row r="194" spans="1:42" x14ac:dyDescent="0.25">
      <c r="A194" s="6">
        <v>188</v>
      </c>
      <c r="B194" s="1" t="s">
        <v>1</v>
      </c>
      <c r="C194" s="1"/>
      <c r="D194" s="1">
        <v>94</v>
      </c>
      <c r="E194" s="1">
        <v>18</v>
      </c>
      <c r="F194" s="1">
        <v>234</v>
      </c>
      <c r="G194" s="3">
        <v>0</v>
      </c>
      <c r="N194" s="10">
        <f t="shared" si="32"/>
        <v>4139999.9999999995</v>
      </c>
      <c r="O194" s="10">
        <f t="shared" si="33"/>
        <v>15795000</v>
      </c>
      <c r="P194" s="24">
        <f t="shared" si="44"/>
        <v>19935000</v>
      </c>
      <c r="R194" s="10">
        <f t="shared" si="34"/>
        <v>2000000</v>
      </c>
      <c r="S194" s="10">
        <f t="shared" si="35"/>
        <v>1500000</v>
      </c>
      <c r="T194" s="10">
        <f t="shared" si="36"/>
        <v>18044000</v>
      </c>
      <c r="U194" s="24">
        <f t="shared" si="37"/>
        <v>4983750</v>
      </c>
      <c r="V194" s="10">
        <f t="shared" si="38"/>
        <v>300000</v>
      </c>
      <c r="W194" s="24">
        <f t="shared" si="39"/>
        <v>150163.93079202034</v>
      </c>
      <c r="X194" s="24">
        <f t="shared" si="45"/>
        <v>26977913.930792019</v>
      </c>
      <c r="Z194" s="28">
        <f t="shared" si="40"/>
        <v>-22837913.930792019</v>
      </c>
      <c r="AA194" s="28">
        <f t="shared" si="41"/>
        <v>-11182913.930792019</v>
      </c>
      <c r="AB194" s="29"/>
      <c r="AC194" s="30">
        <f t="shared" si="42"/>
        <v>5395582.7861584043</v>
      </c>
      <c r="AD194" s="30">
        <f t="shared" si="43"/>
        <v>21582331.144633617</v>
      </c>
      <c r="AE194" s="24"/>
      <c r="AF194" s="24">
        <f t="shared" si="46"/>
        <v>-69754.599231022483</v>
      </c>
      <c r="AG194" s="24">
        <f t="shared" si="47"/>
        <v>-24732.184378776143</v>
      </c>
      <c r="AI194" s="24">
        <f>IF(OR(B194="Q2",B194="Q3"),Business_peak/E194,Business_nonpeak/E194)</f>
        <v>12777.777777777776</v>
      </c>
      <c r="AJ194" s="24">
        <f>IF(OR(B194="Q2",B194="Q3"),Economic_peak/F194,Economic_nonpeak/F194)</f>
        <v>288.46153846153845</v>
      </c>
      <c r="AO194">
        <f>AF194/AI194</f>
        <v>-5.4590555919930646</v>
      </c>
      <c r="AP194">
        <f>AG194/AJ194</f>
        <v>-85.738239179757301</v>
      </c>
    </row>
    <row r="195" spans="1:42" x14ac:dyDescent="0.25">
      <c r="A195" s="6">
        <v>189</v>
      </c>
      <c r="B195" s="1" t="s">
        <v>1</v>
      </c>
      <c r="C195" s="1"/>
      <c r="D195" s="1">
        <v>95</v>
      </c>
      <c r="E195" s="1">
        <v>21</v>
      </c>
      <c r="F195" s="1">
        <v>198</v>
      </c>
      <c r="G195" s="3">
        <v>-1</v>
      </c>
      <c r="N195" s="10">
        <f t="shared" si="32"/>
        <v>4829999.9999999991</v>
      </c>
      <c r="O195" s="10">
        <f t="shared" si="33"/>
        <v>13365000</v>
      </c>
      <c r="P195" s="24">
        <f t="shared" si="44"/>
        <v>18195000</v>
      </c>
      <c r="R195" s="10">
        <f t="shared" si="34"/>
        <v>2000000</v>
      </c>
      <c r="S195" s="10">
        <f t="shared" si="35"/>
        <v>2500000</v>
      </c>
      <c r="T195" s="10">
        <f t="shared" si="36"/>
        <v>15337400</v>
      </c>
      <c r="U195" s="24">
        <f t="shared" si="37"/>
        <v>4548750</v>
      </c>
      <c r="V195" s="10">
        <f t="shared" si="38"/>
        <v>300000</v>
      </c>
      <c r="W195" s="24">
        <f t="shared" si="39"/>
        <v>150163.93079202034</v>
      </c>
      <c r="X195" s="24">
        <f t="shared" si="45"/>
        <v>24836313.930792019</v>
      </c>
      <c r="Z195" s="28">
        <f t="shared" si="40"/>
        <v>-20006313.930792019</v>
      </c>
      <c r="AA195" s="28">
        <f t="shared" si="41"/>
        <v>-11471313.930792019</v>
      </c>
      <c r="AB195" s="29"/>
      <c r="AC195" s="30">
        <f t="shared" si="42"/>
        <v>4967262.7861584043</v>
      </c>
      <c r="AD195" s="30">
        <f t="shared" si="43"/>
        <v>19869051.144633617</v>
      </c>
      <c r="AE195" s="24"/>
      <c r="AF195" s="24">
        <f t="shared" si="46"/>
        <v>-6536.3231504002497</v>
      </c>
      <c r="AG195" s="24">
        <f t="shared" si="47"/>
        <v>-32848.743154715237</v>
      </c>
      <c r="AI195" s="24">
        <f>IF(OR(B195="Q2",B195="Q3"),Business_peak/E195,Business_nonpeak/E195)</f>
        <v>10952.38095238095</v>
      </c>
      <c r="AJ195" s="24">
        <f>IF(OR(B195="Q2",B195="Q3"),Economic_peak/F195,Economic_nonpeak/F195)</f>
        <v>340.90909090909093</v>
      </c>
      <c r="AO195">
        <f>AF195/AI195</f>
        <v>-0.59679472242784903</v>
      </c>
      <c r="AP195">
        <f>AG195/AJ195</f>
        <v>-96.35631325383136</v>
      </c>
    </row>
    <row r="196" spans="1:42" x14ac:dyDescent="0.25">
      <c r="A196" s="6">
        <v>190</v>
      </c>
      <c r="B196" s="1" t="s">
        <v>1</v>
      </c>
      <c r="C196" s="1"/>
      <c r="D196" s="1">
        <v>95</v>
      </c>
      <c r="E196" s="1">
        <v>17</v>
      </c>
      <c r="F196" s="1">
        <v>230</v>
      </c>
      <c r="G196" s="3">
        <v>0</v>
      </c>
      <c r="N196" s="10">
        <f t="shared" si="32"/>
        <v>3909999.9999999995</v>
      </c>
      <c r="O196" s="10">
        <f t="shared" si="33"/>
        <v>15525000</v>
      </c>
      <c r="P196" s="24">
        <f t="shared" si="44"/>
        <v>19435000</v>
      </c>
      <c r="R196" s="10">
        <f t="shared" si="34"/>
        <v>2000000</v>
      </c>
      <c r="S196" s="10">
        <f t="shared" si="35"/>
        <v>1500000</v>
      </c>
      <c r="T196" s="10">
        <f t="shared" si="36"/>
        <v>18044000</v>
      </c>
      <c r="U196" s="24">
        <f t="shared" si="37"/>
        <v>4858750</v>
      </c>
      <c r="V196" s="10">
        <f t="shared" si="38"/>
        <v>300000</v>
      </c>
      <c r="W196" s="24">
        <f t="shared" si="39"/>
        <v>150163.93079202034</v>
      </c>
      <c r="X196" s="24">
        <f t="shared" si="45"/>
        <v>26852913.930792019</v>
      </c>
      <c r="Z196" s="28">
        <f t="shared" si="40"/>
        <v>-22942913.930792019</v>
      </c>
      <c r="AA196" s="28">
        <f t="shared" si="41"/>
        <v>-11327913.930792019</v>
      </c>
      <c r="AB196" s="29"/>
      <c r="AC196" s="30">
        <f t="shared" si="42"/>
        <v>5370582.7861584043</v>
      </c>
      <c r="AD196" s="30">
        <f t="shared" si="43"/>
        <v>21482331.144633617</v>
      </c>
      <c r="AE196" s="24"/>
      <c r="AF196" s="24">
        <f t="shared" si="46"/>
        <v>-85916.634479906163</v>
      </c>
      <c r="AG196" s="24">
        <f t="shared" si="47"/>
        <v>-25901.439759276596</v>
      </c>
      <c r="AI196" s="24">
        <f>IF(OR(B196="Q2",B196="Q3"),Business_peak/E196,Business_nonpeak/E196)</f>
        <v>13529.411764705881</v>
      </c>
      <c r="AJ196" s="24">
        <f>IF(OR(B196="Q2",B196="Q3"),Economic_peak/F196,Economic_nonpeak/F196)</f>
        <v>293.47826086956519</v>
      </c>
      <c r="AO196">
        <f>AF196/AI196</f>
        <v>-6.3503599398191515</v>
      </c>
      <c r="AP196">
        <f>AG196/AJ196</f>
        <v>-88.25675769827582</v>
      </c>
    </row>
    <row r="197" spans="1:42" x14ac:dyDescent="0.25">
      <c r="A197" s="6">
        <v>191</v>
      </c>
      <c r="B197" s="1" t="s">
        <v>1</v>
      </c>
      <c r="C197" s="1"/>
      <c r="D197" s="1">
        <v>96</v>
      </c>
      <c r="E197" s="1">
        <v>21</v>
      </c>
      <c r="F197" s="1">
        <v>162</v>
      </c>
      <c r="G197" s="3">
        <v>-2</v>
      </c>
      <c r="N197" s="10">
        <f t="shared" si="32"/>
        <v>4829999.9999999991</v>
      </c>
      <c r="O197" s="10">
        <f t="shared" si="33"/>
        <v>10935000</v>
      </c>
      <c r="P197" s="24">
        <f t="shared" si="44"/>
        <v>15765000</v>
      </c>
      <c r="R197" s="10">
        <f t="shared" si="34"/>
        <v>2000000</v>
      </c>
      <c r="S197" s="10">
        <f t="shared" si="35"/>
        <v>2500000</v>
      </c>
      <c r="T197" s="10">
        <f t="shared" si="36"/>
        <v>12630800</v>
      </c>
      <c r="U197" s="24">
        <f t="shared" si="37"/>
        <v>3941250</v>
      </c>
      <c r="V197" s="10">
        <f t="shared" si="38"/>
        <v>300000</v>
      </c>
      <c r="W197" s="24">
        <f t="shared" si="39"/>
        <v>150163.93079202034</v>
      </c>
      <c r="X197" s="24">
        <f t="shared" si="45"/>
        <v>21522213.930792019</v>
      </c>
      <c r="Z197" s="28">
        <f t="shared" si="40"/>
        <v>-16692213.930792019</v>
      </c>
      <c r="AA197" s="28">
        <f t="shared" si="41"/>
        <v>-10587213.930792019</v>
      </c>
      <c r="AB197" s="29"/>
      <c r="AC197" s="30">
        <f t="shared" si="42"/>
        <v>4304442.7861584043</v>
      </c>
      <c r="AD197" s="30">
        <f t="shared" si="43"/>
        <v>17217771.144633617</v>
      </c>
      <c r="AE197" s="24"/>
      <c r="AF197" s="24">
        <f t="shared" si="46"/>
        <v>25026.533992456894</v>
      </c>
      <c r="AG197" s="24">
        <f t="shared" si="47"/>
        <v>-38782.537929837141</v>
      </c>
      <c r="AI197" s="24">
        <f>IF(OR(B197="Q2",B197="Q3"),Business_peak/E197,Business_nonpeak/E197)</f>
        <v>10952.38095238095</v>
      </c>
      <c r="AJ197" s="24">
        <f>IF(OR(B197="Q2",B197="Q3"),Economic_peak/F197,Economic_nonpeak/F197)</f>
        <v>416.66666666666669</v>
      </c>
      <c r="AO197">
        <f>AF197/AI197</f>
        <v>2.2850313645286735</v>
      </c>
      <c r="AP197">
        <f>AG197/AJ197</f>
        <v>-93.078091031609134</v>
      </c>
    </row>
    <row r="198" spans="1:42" x14ac:dyDescent="0.25">
      <c r="A198" s="6">
        <v>192</v>
      </c>
      <c r="B198" s="1" t="s">
        <v>1</v>
      </c>
      <c r="C198" s="1"/>
      <c r="D198" s="1">
        <v>96</v>
      </c>
      <c r="E198" s="1">
        <v>20</v>
      </c>
      <c r="F198" s="1">
        <v>240</v>
      </c>
      <c r="G198" s="3">
        <v>0</v>
      </c>
      <c r="N198" s="10">
        <f t="shared" si="32"/>
        <v>4599999.9999999991</v>
      </c>
      <c r="O198" s="10">
        <f t="shared" si="33"/>
        <v>16200000</v>
      </c>
      <c r="P198" s="24">
        <f t="shared" si="44"/>
        <v>20800000</v>
      </c>
      <c r="R198" s="10">
        <f t="shared" si="34"/>
        <v>2000000</v>
      </c>
      <c r="S198" s="10">
        <f t="shared" si="35"/>
        <v>1500000</v>
      </c>
      <c r="T198" s="10">
        <f t="shared" si="36"/>
        <v>18044000</v>
      </c>
      <c r="U198" s="24">
        <f t="shared" si="37"/>
        <v>5200000</v>
      </c>
      <c r="V198" s="10">
        <f t="shared" si="38"/>
        <v>300000</v>
      </c>
      <c r="W198" s="24">
        <f t="shared" si="39"/>
        <v>150163.93079202034</v>
      </c>
      <c r="X198" s="24">
        <f t="shared" si="45"/>
        <v>27194163.930792019</v>
      </c>
      <c r="Z198" s="28">
        <f t="shared" si="40"/>
        <v>-22594163.930792019</v>
      </c>
      <c r="AA198" s="28">
        <f t="shared" si="41"/>
        <v>-10994163.930792019</v>
      </c>
      <c r="AB198" s="29"/>
      <c r="AC198" s="30">
        <f t="shared" si="42"/>
        <v>5438832.7861584043</v>
      </c>
      <c r="AD198" s="30">
        <f t="shared" si="43"/>
        <v>21755331.144633617</v>
      </c>
      <c r="AE198" s="24"/>
      <c r="AF198" s="24">
        <f t="shared" si="46"/>
        <v>-41941.639307920261</v>
      </c>
      <c r="AG198" s="24">
        <f t="shared" si="47"/>
        <v>-23147.213102640071</v>
      </c>
      <c r="AI198" s="24">
        <f>IF(OR(B198="Q2",B198="Q3"),Business_peak/E198,Business_nonpeak/E198)</f>
        <v>11499.999999999998</v>
      </c>
      <c r="AJ198" s="24">
        <f>IF(OR(B198="Q2",B198="Q3"),Economic_peak/F198,Economic_nonpeak/F198)</f>
        <v>281.25</v>
      </c>
      <c r="AO198">
        <f>AF198/AI198</f>
        <v>-3.6470990702539363</v>
      </c>
      <c r="AP198">
        <f>AG198/AJ198</f>
        <v>-82.301202142720257</v>
      </c>
    </row>
    <row r="199" spans="1:42" x14ac:dyDescent="0.25">
      <c r="A199" s="6">
        <v>193</v>
      </c>
      <c r="B199" s="1" t="s">
        <v>1</v>
      </c>
      <c r="C199" s="1"/>
      <c r="D199" s="1">
        <v>97</v>
      </c>
      <c r="E199" s="1">
        <v>19</v>
      </c>
      <c r="F199" s="1">
        <v>197</v>
      </c>
      <c r="G199" s="3">
        <v>-2</v>
      </c>
      <c r="N199" s="10">
        <f t="shared" ref="N199:N262" si="48">IF(OR(B199="Q2",B199="Q3"),E199*Business_peak,E199*Business_nonpeak)</f>
        <v>4369999.9999999991</v>
      </c>
      <c r="O199" s="10">
        <f t="shared" ref="O199:O262" si="49">IF(OR(B199="Q2",B199="Q3"),F199*Economic_peak,F199*Economic_nonpeak)</f>
        <v>13297500</v>
      </c>
      <c r="P199" s="24">
        <f t="shared" si="44"/>
        <v>17667500</v>
      </c>
      <c r="R199" s="10">
        <f t="shared" ref="R199:R262" si="50">Overheads</f>
        <v>2000000</v>
      </c>
      <c r="S199" s="10">
        <f t="shared" ref="S199:S262" si="51">IF(ISEVEN(A199),mumbai_flight,newyork_flight)</f>
        <v>2500000</v>
      </c>
      <c r="T199" s="10">
        <f t="shared" ref="T199:T262" si="52">IF(G199=VLOOKUP(G199,fuelcost_table,1,FALSE),fuel_perflight*(1+VLOOKUP(G199,fuelcost_table,2,FALSE)),0)</f>
        <v>12630800</v>
      </c>
      <c r="U199" s="24">
        <f t="shared" ref="U199:U262" si="53">tax_r*P199</f>
        <v>4416875</v>
      </c>
      <c r="V199" s="10">
        <f t="shared" ref="V199:V262" si="54">salary_cost/(flights*days)</f>
        <v>300000</v>
      </c>
      <c r="W199" s="24">
        <f t="shared" ref="W199:W262" si="55">lease_daily</f>
        <v>150163.93079202034</v>
      </c>
      <c r="X199" s="24">
        <f t="shared" si="45"/>
        <v>21997838.930792019</v>
      </c>
      <c r="Z199" s="28">
        <f t="shared" ref="Z199:Z262" si="56">N199-$X199</f>
        <v>-17627838.930792019</v>
      </c>
      <c r="AA199" s="28">
        <f t="shared" ref="AA199:AA262" si="57">O199-$X199</f>
        <v>-8700338.9307920188</v>
      </c>
      <c r="AB199" s="29"/>
      <c r="AC199" s="30">
        <f t="shared" ref="AC199:AC262" si="58">Business_costp*X199</f>
        <v>4399567.7861584043</v>
      </c>
      <c r="AD199" s="30">
        <f t="shared" ref="AD199:AD262" si="59">Economic_costp*X199</f>
        <v>17598271.144633617</v>
      </c>
      <c r="AE199" s="24"/>
      <c r="AF199" s="24">
        <f t="shared" si="46"/>
        <v>-1556.1992714950129</v>
      </c>
      <c r="AG199" s="24">
        <f t="shared" si="47"/>
        <v>-21831.325607277246</v>
      </c>
      <c r="AI199" s="24">
        <f>IF(OR(B199="Q2",B199="Q3"),Business_peak/E199,Business_nonpeak/E199)</f>
        <v>12105.263157894735</v>
      </c>
      <c r="AJ199" s="24">
        <f>IF(OR(B199="Q2",B199="Q3"),Economic_peak/F199,Economic_nonpeak/F199)</f>
        <v>342.63959390862942</v>
      </c>
      <c r="AO199">
        <f>AF199/AI199</f>
        <v>-0.12855559199306629</v>
      </c>
      <c r="AP199">
        <f>AG199/AJ199</f>
        <v>-63.715128068646187</v>
      </c>
    </row>
    <row r="200" spans="1:42" x14ac:dyDescent="0.25">
      <c r="A200" s="6">
        <v>194</v>
      </c>
      <c r="B200" s="1" t="s">
        <v>1</v>
      </c>
      <c r="C200" s="1"/>
      <c r="D200" s="1">
        <v>97</v>
      </c>
      <c r="E200" s="1">
        <v>24</v>
      </c>
      <c r="F200" s="1">
        <v>225</v>
      </c>
      <c r="G200" s="3">
        <v>2</v>
      </c>
      <c r="N200" s="10">
        <f t="shared" si="48"/>
        <v>5519999.9999999991</v>
      </c>
      <c r="O200" s="10">
        <f t="shared" si="49"/>
        <v>15187500</v>
      </c>
      <c r="P200" s="24">
        <f t="shared" ref="P200:P263" si="60">SUM(N200:O200)</f>
        <v>20707500</v>
      </c>
      <c r="R200" s="10">
        <f t="shared" si="50"/>
        <v>2000000</v>
      </c>
      <c r="S200" s="10">
        <f t="shared" si="51"/>
        <v>1500000</v>
      </c>
      <c r="T200" s="10">
        <f t="shared" si="52"/>
        <v>23457200</v>
      </c>
      <c r="U200" s="24">
        <f t="shared" si="53"/>
        <v>5176875</v>
      </c>
      <c r="V200" s="10">
        <f t="shared" si="54"/>
        <v>300000</v>
      </c>
      <c r="W200" s="24">
        <f t="shared" si="55"/>
        <v>150163.93079202034</v>
      </c>
      <c r="X200" s="24">
        <f t="shared" ref="X200:X263" si="61">SUM(R200:W200)</f>
        <v>32584238.930792019</v>
      </c>
      <c r="Z200" s="28">
        <f t="shared" si="56"/>
        <v>-27064238.930792019</v>
      </c>
      <c r="AA200" s="28">
        <f t="shared" si="57"/>
        <v>-17396738.930792019</v>
      </c>
      <c r="AB200" s="29"/>
      <c r="AC200" s="30">
        <f t="shared" si="58"/>
        <v>6516847.7861584043</v>
      </c>
      <c r="AD200" s="30">
        <f t="shared" si="59"/>
        <v>26067391.144633617</v>
      </c>
      <c r="AE200" s="24"/>
      <c r="AF200" s="24">
        <f t="shared" ref="AF200:AF263" si="62">(N200-AC200)/E200</f>
        <v>-41535.324423266888</v>
      </c>
      <c r="AG200" s="24">
        <f t="shared" ref="AG200:AG263" si="63">(O200-AD200)/F200</f>
        <v>-48355.071753927186</v>
      </c>
      <c r="AI200" s="24">
        <f>IF(OR(B200="Q2",B200="Q3"),Business_peak/E200,Business_nonpeak/E200)</f>
        <v>9583.3333333333321</v>
      </c>
      <c r="AJ200" s="24">
        <f>IF(OR(B200="Q2",B200="Q3"),Economic_peak/F200,Economic_nonpeak/F200)</f>
        <v>300</v>
      </c>
      <c r="AO200">
        <f>AF200/AI200</f>
        <v>-4.3341208093843715</v>
      </c>
      <c r="AP200">
        <f>AG200/AJ200</f>
        <v>-161.18357251309061</v>
      </c>
    </row>
    <row r="201" spans="1:42" x14ac:dyDescent="0.25">
      <c r="A201" s="6">
        <v>195</v>
      </c>
      <c r="B201" s="1" t="s">
        <v>1</v>
      </c>
      <c r="C201" s="1"/>
      <c r="D201" s="1">
        <v>98</v>
      </c>
      <c r="E201" s="1">
        <v>19</v>
      </c>
      <c r="F201" s="1">
        <v>190</v>
      </c>
      <c r="G201" s="3">
        <v>-2</v>
      </c>
      <c r="N201" s="10">
        <f t="shared" si="48"/>
        <v>4369999.9999999991</v>
      </c>
      <c r="O201" s="10">
        <f t="shared" si="49"/>
        <v>12825000</v>
      </c>
      <c r="P201" s="24">
        <f t="shared" si="60"/>
        <v>17195000</v>
      </c>
      <c r="R201" s="10">
        <f t="shared" si="50"/>
        <v>2000000</v>
      </c>
      <c r="S201" s="10">
        <f t="shared" si="51"/>
        <v>2500000</v>
      </c>
      <c r="T201" s="10">
        <f t="shared" si="52"/>
        <v>12630800</v>
      </c>
      <c r="U201" s="24">
        <f t="shared" si="53"/>
        <v>4298750</v>
      </c>
      <c r="V201" s="10">
        <f t="shared" si="54"/>
        <v>300000</v>
      </c>
      <c r="W201" s="24">
        <f t="shared" si="55"/>
        <v>150163.93079202034</v>
      </c>
      <c r="X201" s="24">
        <f t="shared" si="61"/>
        <v>21879713.930792019</v>
      </c>
      <c r="Z201" s="28">
        <f t="shared" si="56"/>
        <v>-17509713.930792019</v>
      </c>
      <c r="AA201" s="28">
        <f t="shared" si="57"/>
        <v>-9054713.9307920188</v>
      </c>
      <c r="AB201" s="29"/>
      <c r="AC201" s="30">
        <f t="shared" si="58"/>
        <v>4375942.7861584043</v>
      </c>
      <c r="AD201" s="30">
        <f t="shared" si="59"/>
        <v>17503771.144633617</v>
      </c>
      <c r="AE201" s="24"/>
      <c r="AF201" s="24">
        <f t="shared" si="62"/>
        <v>-312.77821886343389</v>
      </c>
      <c r="AG201" s="24">
        <f t="shared" si="63"/>
        <v>-24625.111287545355</v>
      </c>
      <c r="AI201" s="24">
        <f>IF(OR(B201="Q2",B201="Q3"),Business_peak/E201,Business_nonpeak/E201)</f>
        <v>12105.263157894735</v>
      </c>
      <c r="AJ201" s="24">
        <f>IF(OR(B201="Q2",B201="Q3"),Economic_peak/F201,Economic_nonpeak/F201)</f>
        <v>355.26315789473682</v>
      </c>
      <c r="AO201">
        <f>AF201/AI201</f>
        <v>-2.5838200688718456E-2</v>
      </c>
      <c r="AP201">
        <f>AG201/AJ201</f>
        <v>-69.315128068646189</v>
      </c>
    </row>
    <row r="202" spans="1:42" x14ac:dyDescent="0.25">
      <c r="A202" s="6">
        <v>196</v>
      </c>
      <c r="B202" s="1" t="s">
        <v>1</v>
      </c>
      <c r="C202" s="1"/>
      <c r="D202" s="1">
        <v>98</v>
      </c>
      <c r="E202" s="1">
        <v>26</v>
      </c>
      <c r="F202" s="1">
        <v>163</v>
      </c>
      <c r="G202" s="3">
        <v>2</v>
      </c>
      <c r="N202" s="10">
        <f t="shared" si="48"/>
        <v>5979999.9999999991</v>
      </c>
      <c r="O202" s="10">
        <f t="shared" si="49"/>
        <v>11002500</v>
      </c>
      <c r="P202" s="24">
        <f t="shared" si="60"/>
        <v>16982500</v>
      </c>
      <c r="R202" s="10">
        <f t="shared" si="50"/>
        <v>2000000</v>
      </c>
      <c r="S202" s="10">
        <f t="shared" si="51"/>
        <v>1500000</v>
      </c>
      <c r="T202" s="10">
        <f t="shared" si="52"/>
        <v>23457200</v>
      </c>
      <c r="U202" s="24">
        <f t="shared" si="53"/>
        <v>4245625</v>
      </c>
      <c r="V202" s="10">
        <f t="shared" si="54"/>
        <v>300000</v>
      </c>
      <c r="W202" s="24">
        <f t="shared" si="55"/>
        <v>150163.93079202034</v>
      </c>
      <c r="X202" s="24">
        <f t="shared" si="61"/>
        <v>31652988.930792019</v>
      </c>
      <c r="Z202" s="28">
        <f t="shared" si="56"/>
        <v>-25672988.930792019</v>
      </c>
      <c r="AA202" s="28">
        <f t="shared" si="57"/>
        <v>-20650488.930792019</v>
      </c>
      <c r="AB202" s="29"/>
      <c r="AC202" s="30">
        <f t="shared" si="58"/>
        <v>6330597.7861584043</v>
      </c>
      <c r="AD202" s="30">
        <f t="shared" si="59"/>
        <v>25322391.144633617</v>
      </c>
      <c r="AE202" s="24"/>
      <c r="AF202" s="24">
        <f t="shared" si="62"/>
        <v>-13484.530236861739</v>
      </c>
      <c r="AG202" s="24">
        <f t="shared" si="63"/>
        <v>-87852.092911862681</v>
      </c>
      <c r="AI202" s="24">
        <f>IF(OR(B202="Q2",B202="Q3"),Business_peak/E202,Business_nonpeak/E202)</f>
        <v>8846.1538461538457</v>
      </c>
      <c r="AJ202" s="24">
        <f>IF(OR(B202="Q2",B202="Q3"),Economic_peak/F202,Economic_nonpeak/F202)</f>
        <v>414.11042944785277</v>
      </c>
      <c r="AO202">
        <f>AF202/AI202</f>
        <v>-1.5243382006887185</v>
      </c>
      <c r="AP202">
        <f>AG202/AJ202</f>
        <v>-212.14653547605357</v>
      </c>
    </row>
    <row r="203" spans="1:42" x14ac:dyDescent="0.25">
      <c r="A203" s="6">
        <v>197</v>
      </c>
      <c r="B203" s="1" t="s">
        <v>1</v>
      </c>
      <c r="C203" s="1"/>
      <c r="D203" s="1">
        <v>99</v>
      </c>
      <c r="E203" s="1">
        <v>20</v>
      </c>
      <c r="F203" s="1">
        <v>196</v>
      </c>
      <c r="G203" s="3">
        <v>-2</v>
      </c>
      <c r="N203" s="10">
        <f t="shared" si="48"/>
        <v>4599999.9999999991</v>
      </c>
      <c r="O203" s="10">
        <f t="shared" si="49"/>
        <v>13230000</v>
      </c>
      <c r="P203" s="24">
        <f t="shared" si="60"/>
        <v>17830000</v>
      </c>
      <c r="R203" s="10">
        <f t="shared" si="50"/>
        <v>2000000</v>
      </c>
      <c r="S203" s="10">
        <f t="shared" si="51"/>
        <v>2500000</v>
      </c>
      <c r="T203" s="10">
        <f t="shared" si="52"/>
        <v>12630800</v>
      </c>
      <c r="U203" s="24">
        <f t="shared" si="53"/>
        <v>4457500</v>
      </c>
      <c r="V203" s="10">
        <f t="shared" si="54"/>
        <v>300000</v>
      </c>
      <c r="W203" s="24">
        <f t="shared" si="55"/>
        <v>150163.93079202034</v>
      </c>
      <c r="X203" s="24">
        <f t="shared" si="61"/>
        <v>22038463.930792019</v>
      </c>
      <c r="Z203" s="28">
        <f t="shared" si="56"/>
        <v>-17438463.930792019</v>
      </c>
      <c r="AA203" s="28">
        <f t="shared" si="57"/>
        <v>-8808463.9307920188</v>
      </c>
      <c r="AB203" s="29"/>
      <c r="AC203" s="30">
        <f t="shared" si="58"/>
        <v>4407692.7861584043</v>
      </c>
      <c r="AD203" s="30">
        <f t="shared" si="59"/>
        <v>17630771.144633617</v>
      </c>
      <c r="AE203" s="24"/>
      <c r="AF203" s="24">
        <f t="shared" si="62"/>
        <v>9615.3606920797374</v>
      </c>
      <c r="AG203" s="24">
        <f t="shared" si="63"/>
        <v>-22452.914003232741</v>
      </c>
      <c r="AI203" s="24">
        <f>IF(OR(B203="Q2",B203="Q3"),Business_peak/E203,Business_nonpeak/E203)</f>
        <v>11499.999999999998</v>
      </c>
      <c r="AJ203" s="24">
        <f>IF(OR(B203="Q2",B203="Q3"),Economic_peak/F203,Economic_nonpeak/F203)</f>
        <v>344.38775510204084</v>
      </c>
      <c r="AO203">
        <f>AF203/AI203</f>
        <v>0.83611832105041206</v>
      </c>
      <c r="AP203">
        <f>AG203/AJ203</f>
        <v>-65.196609550127661</v>
      </c>
    </row>
    <row r="204" spans="1:42" x14ac:dyDescent="0.25">
      <c r="A204" s="6">
        <v>198</v>
      </c>
      <c r="B204" s="1" t="s">
        <v>1</v>
      </c>
      <c r="C204" s="1"/>
      <c r="D204" s="1">
        <v>99</v>
      </c>
      <c r="E204" s="1">
        <v>15</v>
      </c>
      <c r="F204" s="1">
        <v>190</v>
      </c>
      <c r="G204" s="3">
        <v>1</v>
      </c>
      <c r="N204" s="10">
        <f t="shared" si="48"/>
        <v>3449999.9999999995</v>
      </c>
      <c r="O204" s="10">
        <f t="shared" si="49"/>
        <v>12825000</v>
      </c>
      <c r="P204" s="24">
        <f t="shared" si="60"/>
        <v>16275000</v>
      </c>
      <c r="R204" s="10">
        <f t="shared" si="50"/>
        <v>2000000</v>
      </c>
      <c r="S204" s="10">
        <f t="shared" si="51"/>
        <v>1500000</v>
      </c>
      <c r="T204" s="10">
        <f t="shared" si="52"/>
        <v>20750600</v>
      </c>
      <c r="U204" s="24">
        <f t="shared" si="53"/>
        <v>4068750</v>
      </c>
      <c r="V204" s="10">
        <f t="shared" si="54"/>
        <v>300000</v>
      </c>
      <c r="W204" s="24">
        <f t="shared" si="55"/>
        <v>150163.93079202034</v>
      </c>
      <c r="X204" s="24">
        <f t="shared" si="61"/>
        <v>28769513.930792019</v>
      </c>
      <c r="Z204" s="28">
        <f t="shared" si="56"/>
        <v>-25319513.930792019</v>
      </c>
      <c r="AA204" s="28">
        <f t="shared" si="57"/>
        <v>-15944513.930792019</v>
      </c>
      <c r="AB204" s="29"/>
      <c r="AC204" s="30">
        <f t="shared" si="58"/>
        <v>5753902.7861584043</v>
      </c>
      <c r="AD204" s="30">
        <f t="shared" si="59"/>
        <v>23015611.144633617</v>
      </c>
      <c r="AE204" s="24"/>
      <c r="AF204" s="24">
        <f t="shared" si="62"/>
        <v>-153593.51907722699</v>
      </c>
      <c r="AG204" s="24">
        <f t="shared" si="63"/>
        <v>-53634.795498071668</v>
      </c>
      <c r="AI204" s="24">
        <f>IF(OR(B204="Q2",B204="Q3"),Business_peak/E204,Business_nonpeak/E204)</f>
        <v>15333.333333333332</v>
      </c>
      <c r="AJ204" s="24">
        <f>IF(OR(B204="Q2",B204="Q3"),Economic_peak/F204,Economic_nonpeak/F204)</f>
        <v>355.26315789473682</v>
      </c>
      <c r="AO204">
        <f>AF204/AI204</f>
        <v>-10.016968635471326</v>
      </c>
      <c r="AP204">
        <f>AG204/AJ204</f>
        <v>-150.97201695753506</v>
      </c>
    </row>
    <row r="205" spans="1:42" x14ac:dyDescent="0.25">
      <c r="A205" s="6">
        <v>199</v>
      </c>
      <c r="B205" s="1" t="s">
        <v>1</v>
      </c>
      <c r="C205" s="1"/>
      <c r="D205" s="1">
        <v>100</v>
      </c>
      <c r="E205" s="1">
        <v>27</v>
      </c>
      <c r="F205" s="1">
        <v>220</v>
      </c>
      <c r="G205" s="3">
        <v>0</v>
      </c>
      <c r="N205" s="10">
        <f t="shared" si="48"/>
        <v>6209999.9999999991</v>
      </c>
      <c r="O205" s="10">
        <f t="shared" si="49"/>
        <v>14850000</v>
      </c>
      <c r="P205" s="24">
        <f t="shared" si="60"/>
        <v>21060000</v>
      </c>
      <c r="R205" s="10">
        <f t="shared" si="50"/>
        <v>2000000</v>
      </c>
      <c r="S205" s="10">
        <f t="shared" si="51"/>
        <v>2500000</v>
      </c>
      <c r="T205" s="10">
        <f t="shared" si="52"/>
        <v>18044000</v>
      </c>
      <c r="U205" s="24">
        <f t="shared" si="53"/>
        <v>5265000</v>
      </c>
      <c r="V205" s="10">
        <f t="shared" si="54"/>
        <v>300000</v>
      </c>
      <c r="W205" s="24">
        <f t="shared" si="55"/>
        <v>150163.93079202034</v>
      </c>
      <c r="X205" s="24">
        <f t="shared" si="61"/>
        <v>28259163.930792019</v>
      </c>
      <c r="Z205" s="28">
        <f t="shared" si="56"/>
        <v>-22049163.930792019</v>
      </c>
      <c r="AA205" s="28">
        <f t="shared" si="57"/>
        <v>-13409163.930792019</v>
      </c>
      <c r="AB205" s="29"/>
      <c r="AC205" s="30">
        <f t="shared" si="58"/>
        <v>5651832.7861584043</v>
      </c>
      <c r="AD205" s="30">
        <f t="shared" si="59"/>
        <v>22607331.144633617</v>
      </c>
      <c r="AE205" s="24"/>
      <c r="AF205" s="24">
        <f t="shared" si="62"/>
        <v>20672.859771910917</v>
      </c>
      <c r="AG205" s="24">
        <f t="shared" si="63"/>
        <v>-35260.59611197099</v>
      </c>
      <c r="AI205" s="24">
        <f>IF(OR(B205="Q2",B205="Q3"),Business_peak/E205,Business_nonpeak/E205)</f>
        <v>8518.5185185185182</v>
      </c>
      <c r="AJ205" s="24">
        <f>IF(OR(B205="Q2",B205="Q3"),Economic_peak/F205,Economic_nonpeak/F205)</f>
        <v>306.81818181818181</v>
      </c>
      <c r="AO205">
        <f>AF205/AI205</f>
        <v>2.4268139732243252</v>
      </c>
      <c r="AP205">
        <f>AG205/AJ205</f>
        <v>-114.92342436494249</v>
      </c>
    </row>
    <row r="206" spans="1:42" x14ac:dyDescent="0.25">
      <c r="A206" s="6">
        <v>200</v>
      </c>
      <c r="B206" s="1" t="s">
        <v>1</v>
      </c>
      <c r="C206" s="1"/>
      <c r="D206" s="1">
        <v>100</v>
      </c>
      <c r="E206" s="1">
        <v>20</v>
      </c>
      <c r="F206" s="1">
        <v>202</v>
      </c>
      <c r="G206" s="3">
        <v>2</v>
      </c>
      <c r="N206" s="10">
        <f t="shared" si="48"/>
        <v>4599999.9999999991</v>
      </c>
      <c r="O206" s="10">
        <f t="shared" si="49"/>
        <v>13635000</v>
      </c>
      <c r="P206" s="24">
        <f t="shared" si="60"/>
        <v>18235000</v>
      </c>
      <c r="R206" s="10">
        <f t="shared" si="50"/>
        <v>2000000</v>
      </c>
      <c r="S206" s="10">
        <f t="shared" si="51"/>
        <v>1500000</v>
      </c>
      <c r="T206" s="10">
        <f t="shared" si="52"/>
        <v>23457200</v>
      </c>
      <c r="U206" s="24">
        <f t="shared" si="53"/>
        <v>4558750</v>
      </c>
      <c r="V206" s="10">
        <f t="shared" si="54"/>
        <v>300000</v>
      </c>
      <c r="W206" s="24">
        <f t="shared" si="55"/>
        <v>150163.93079202034</v>
      </c>
      <c r="X206" s="24">
        <f t="shared" si="61"/>
        <v>31966113.930792019</v>
      </c>
      <c r="Z206" s="28">
        <f t="shared" si="56"/>
        <v>-27366113.930792019</v>
      </c>
      <c r="AA206" s="28">
        <f t="shared" si="57"/>
        <v>-18331113.930792019</v>
      </c>
      <c r="AB206" s="29"/>
      <c r="AC206" s="30">
        <f t="shared" si="58"/>
        <v>6393222.7861584043</v>
      </c>
      <c r="AD206" s="30">
        <f t="shared" si="59"/>
        <v>25572891.144633617</v>
      </c>
      <c r="AE206" s="24"/>
      <c r="AF206" s="24">
        <f t="shared" si="62"/>
        <v>-89661.139307920268</v>
      </c>
      <c r="AG206" s="24">
        <f t="shared" si="63"/>
        <v>-59098.471013037706</v>
      </c>
      <c r="AI206" s="24">
        <f>IF(OR(B206="Q2",B206="Q3"),Business_peak/E206,Business_nonpeak/E206)</f>
        <v>11499.999999999998</v>
      </c>
      <c r="AJ206" s="24">
        <f>IF(OR(B206="Q2",B206="Q3"),Economic_peak/F206,Economic_nonpeak/F206)</f>
        <v>334.15841584158414</v>
      </c>
      <c r="AO206">
        <f>AF206/AI206</f>
        <v>-7.7966208093843727</v>
      </c>
      <c r="AP206">
        <f>AG206/AJ206</f>
        <v>-176.85764658716471</v>
      </c>
    </row>
    <row r="207" spans="1:42" x14ac:dyDescent="0.25">
      <c r="A207" s="6">
        <v>201</v>
      </c>
      <c r="B207" s="1" t="s">
        <v>1</v>
      </c>
      <c r="C207" s="1"/>
      <c r="D207" s="1">
        <v>101</v>
      </c>
      <c r="E207" s="1">
        <v>21</v>
      </c>
      <c r="F207" s="1">
        <v>240</v>
      </c>
      <c r="G207" s="3">
        <v>0</v>
      </c>
      <c r="N207" s="10">
        <f t="shared" si="48"/>
        <v>4829999.9999999991</v>
      </c>
      <c r="O207" s="10">
        <f t="shared" si="49"/>
        <v>16200000</v>
      </c>
      <c r="P207" s="24">
        <f t="shared" si="60"/>
        <v>21030000</v>
      </c>
      <c r="R207" s="10">
        <f t="shared" si="50"/>
        <v>2000000</v>
      </c>
      <c r="S207" s="10">
        <f t="shared" si="51"/>
        <v>2500000</v>
      </c>
      <c r="T207" s="10">
        <f t="shared" si="52"/>
        <v>18044000</v>
      </c>
      <c r="U207" s="24">
        <f t="shared" si="53"/>
        <v>5257500</v>
      </c>
      <c r="V207" s="10">
        <f t="shared" si="54"/>
        <v>300000</v>
      </c>
      <c r="W207" s="24">
        <f t="shared" si="55"/>
        <v>150163.93079202034</v>
      </c>
      <c r="X207" s="24">
        <f t="shared" si="61"/>
        <v>28251663.930792019</v>
      </c>
      <c r="Z207" s="28">
        <f t="shared" si="56"/>
        <v>-23421663.930792019</v>
      </c>
      <c r="AA207" s="28">
        <f t="shared" si="57"/>
        <v>-12051663.930792019</v>
      </c>
      <c r="AB207" s="29"/>
      <c r="AC207" s="30">
        <f t="shared" si="58"/>
        <v>5650332.7861584043</v>
      </c>
      <c r="AD207" s="30">
        <f t="shared" si="59"/>
        <v>22601331.144633617</v>
      </c>
      <c r="AE207" s="24"/>
      <c r="AF207" s="24">
        <f t="shared" si="62"/>
        <v>-39063.466007543109</v>
      </c>
      <c r="AG207" s="24">
        <f t="shared" si="63"/>
        <v>-26672.213102640071</v>
      </c>
      <c r="AI207" s="24">
        <f>IF(OR(B207="Q2",B207="Q3"),Business_peak/E207,Business_nonpeak/E207)</f>
        <v>10952.38095238095</v>
      </c>
      <c r="AJ207" s="24">
        <f>IF(OR(B207="Q2",B207="Q3"),Economic_peak/F207,Economic_nonpeak/F207)</f>
        <v>281.25</v>
      </c>
      <c r="AO207">
        <f>AF207/AI207</f>
        <v>-3.5666642876452412</v>
      </c>
      <c r="AP207">
        <f>AG207/AJ207</f>
        <v>-94.834535476053588</v>
      </c>
    </row>
    <row r="208" spans="1:42" x14ac:dyDescent="0.25">
      <c r="A208" s="6">
        <v>202</v>
      </c>
      <c r="B208" s="1" t="s">
        <v>1</v>
      </c>
      <c r="C208" s="1"/>
      <c r="D208" s="1">
        <v>101</v>
      </c>
      <c r="E208" s="1">
        <v>15</v>
      </c>
      <c r="F208" s="1">
        <v>230</v>
      </c>
      <c r="G208" s="3">
        <v>1</v>
      </c>
      <c r="N208" s="10">
        <f t="shared" si="48"/>
        <v>3449999.9999999995</v>
      </c>
      <c r="O208" s="10">
        <f t="shared" si="49"/>
        <v>15525000</v>
      </c>
      <c r="P208" s="24">
        <f t="shared" si="60"/>
        <v>18975000</v>
      </c>
      <c r="R208" s="10">
        <f t="shared" si="50"/>
        <v>2000000</v>
      </c>
      <c r="S208" s="10">
        <f t="shared" si="51"/>
        <v>1500000</v>
      </c>
      <c r="T208" s="10">
        <f t="shared" si="52"/>
        <v>20750600</v>
      </c>
      <c r="U208" s="24">
        <f t="shared" si="53"/>
        <v>4743750</v>
      </c>
      <c r="V208" s="10">
        <f t="shared" si="54"/>
        <v>300000</v>
      </c>
      <c r="W208" s="24">
        <f t="shared" si="55"/>
        <v>150163.93079202034</v>
      </c>
      <c r="X208" s="24">
        <f t="shared" si="61"/>
        <v>29444513.930792019</v>
      </c>
      <c r="Z208" s="28">
        <f t="shared" si="56"/>
        <v>-25994513.930792019</v>
      </c>
      <c r="AA208" s="28">
        <f t="shared" si="57"/>
        <v>-13919513.930792019</v>
      </c>
      <c r="AB208" s="29"/>
      <c r="AC208" s="30">
        <f t="shared" si="58"/>
        <v>5888902.7861584043</v>
      </c>
      <c r="AD208" s="30">
        <f t="shared" si="59"/>
        <v>23555611.144633617</v>
      </c>
      <c r="AE208" s="24"/>
      <c r="AF208" s="24">
        <f t="shared" si="62"/>
        <v>-162593.51907722699</v>
      </c>
      <c r="AG208" s="24">
        <f t="shared" si="63"/>
        <v>-34915.700628841812</v>
      </c>
      <c r="AI208" s="24">
        <f>IF(OR(B208="Q2",B208="Q3"),Business_peak/E208,Business_nonpeak/E208)</f>
        <v>15333.333333333332</v>
      </c>
      <c r="AJ208" s="24">
        <f>IF(OR(B208="Q2",B208="Q3"),Economic_peak/F208,Economic_nonpeak/F208)</f>
        <v>293.47826086956519</v>
      </c>
      <c r="AO208">
        <f>AF208/AI208</f>
        <v>-10.603925157210456</v>
      </c>
      <c r="AP208">
        <f>AG208/AJ208</f>
        <v>-118.97201695753508</v>
      </c>
    </row>
    <row r="209" spans="1:42" x14ac:dyDescent="0.25">
      <c r="A209" s="6">
        <v>203</v>
      </c>
      <c r="B209" s="1" t="s">
        <v>1</v>
      </c>
      <c r="C209" s="1"/>
      <c r="D209" s="1">
        <v>102</v>
      </c>
      <c r="E209" s="1">
        <v>22</v>
      </c>
      <c r="F209" s="1">
        <v>163</v>
      </c>
      <c r="G209" s="3">
        <v>-1</v>
      </c>
      <c r="N209" s="10">
        <f t="shared" si="48"/>
        <v>5059999.9999999991</v>
      </c>
      <c r="O209" s="10">
        <f t="shared" si="49"/>
        <v>11002500</v>
      </c>
      <c r="P209" s="24">
        <f t="shared" si="60"/>
        <v>16062500</v>
      </c>
      <c r="R209" s="10">
        <f t="shared" si="50"/>
        <v>2000000</v>
      </c>
      <c r="S209" s="10">
        <f t="shared" si="51"/>
        <v>2500000</v>
      </c>
      <c r="T209" s="10">
        <f t="shared" si="52"/>
        <v>15337400</v>
      </c>
      <c r="U209" s="24">
        <f t="shared" si="53"/>
        <v>4015625</v>
      </c>
      <c r="V209" s="10">
        <f t="shared" si="54"/>
        <v>300000</v>
      </c>
      <c r="W209" s="24">
        <f t="shared" si="55"/>
        <v>150163.93079202034</v>
      </c>
      <c r="X209" s="24">
        <f t="shared" si="61"/>
        <v>24303188.930792019</v>
      </c>
      <c r="Z209" s="28">
        <f t="shared" si="56"/>
        <v>-19243188.930792019</v>
      </c>
      <c r="AA209" s="28">
        <f t="shared" si="57"/>
        <v>-13300688.930792019</v>
      </c>
      <c r="AB209" s="29"/>
      <c r="AC209" s="30">
        <f t="shared" si="58"/>
        <v>4860637.7861584043</v>
      </c>
      <c r="AD209" s="30">
        <f t="shared" si="59"/>
        <v>19442551.144633617</v>
      </c>
      <c r="AE209" s="24"/>
      <c r="AF209" s="24">
        <f t="shared" si="62"/>
        <v>9061.9188109815805</v>
      </c>
      <c r="AG209" s="24">
        <f t="shared" si="63"/>
        <v>-51779.45487505287</v>
      </c>
      <c r="AI209" s="24">
        <f>IF(OR(B209="Q2",B209="Q3"),Business_peak/E209,Business_nonpeak/E209)</f>
        <v>10454.545454545454</v>
      </c>
      <c r="AJ209" s="24">
        <f>IF(OR(B209="Q2",B209="Q3"),Economic_peak/F209,Economic_nonpeak/F209)</f>
        <v>414.11042944785277</v>
      </c>
      <c r="AO209">
        <f>AF209/AI209</f>
        <v>0.86679223409389039</v>
      </c>
      <c r="AP209">
        <f>AG209/AJ209</f>
        <v>-125.03779473531286</v>
      </c>
    </row>
    <row r="210" spans="1:42" x14ac:dyDescent="0.25">
      <c r="A210" s="6">
        <v>204</v>
      </c>
      <c r="B210" s="1" t="s">
        <v>1</v>
      </c>
      <c r="C210" s="1"/>
      <c r="D210" s="1">
        <v>102</v>
      </c>
      <c r="E210" s="1">
        <v>19</v>
      </c>
      <c r="F210" s="1">
        <v>216</v>
      </c>
      <c r="G210" s="3">
        <v>2</v>
      </c>
      <c r="N210" s="10">
        <f t="shared" si="48"/>
        <v>4369999.9999999991</v>
      </c>
      <c r="O210" s="10">
        <f t="shared" si="49"/>
        <v>14580000</v>
      </c>
      <c r="P210" s="24">
        <f t="shared" si="60"/>
        <v>18950000</v>
      </c>
      <c r="R210" s="10">
        <f t="shared" si="50"/>
        <v>2000000</v>
      </c>
      <c r="S210" s="10">
        <f t="shared" si="51"/>
        <v>1500000</v>
      </c>
      <c r="T210" s="10">
        <f t="shared" si="52"/>
        <v>23457200</v>
      </c>
      <c r="U210" s="24">
        <f t="shared" si="53"/>
        <v>4737500</v>
      </c>
      <c r="V210" s="10">
        <f t="shared" si="54"/>
        <v>300000</v>
      </c>
      <c r="W210" s="24">
        <f t="shared" si="55"/>
        <v>150163.93079202034</v>
      </c>
      <c r="X210" s="24">
        <f t="shared" si="61"/>
        <v>32144863.930792019</v>
      </c>
      <c r="Z210" s="28">
        <f t="shared" si="56"/>
        <v>-27774863.930792019</v>
      </c>
      <c r="AA210" s="28">
        <f t="shared" si="57"/>
        <v>-17564863.930792019</v>
      </c>
      <c r="AB210" s="29"/>
      <c r="AC210" s="30">
        <f t="shared" si="58"/>
        <v>6428972.7861584043</v>
      </c>
      <c r="AD210" s="30">
        <f t="shared" si="59"/>
        <v>25715891.144633617</v>
      </c>
      <c r="AE210" s="24"/>
      <c r="AF210" s="24">
        <f t="shared" si="62"/>
        <v>-108366.98874517922</v>
      </c>
      <c r="AG210" s="24">
        <f t="shared" si="63"/>
        <v>-51555.051595526005</v>
      </c>
      <c r="AI210" s="24">
        <f>IF(OR(B210="Q2",B210="Q3"),Business_peak/E210,Business_nonpeak/E210)</f>
        <v>12105.263157894735</v>
      </c>
      <c r="AJ210" s="24">
        <f>IF(OR(B210="Q2",B210="Q3"),Economic_peak/F210,Economic_nonpeak/F210)</f>
        <v>312.5</v>
      </c>
      <c r="AO210">
        <f>AF210/AI210</f>
        <v>-8.9520555919930676</v>
      </c>
      <c r="AP210">
        <f>AG210/AJ210</f>
        <v>-164.97616510568321</v>
      </c>
    </row>
    <row r="211" spans="1:42" x14ac:dyDescent="0.25">
      <c r="A211" s="6">
        <v>205</v>
      </c>
      <c r="B211" s="1" t="s">
        <v>1</v>
      </c>
      <c r="C211" s="1"/>
      <c r="D211" s="1">
        <v>103</v>
      </c>
      <c r="E211" s="1">
        <v>20</v>
      </c>
      <c r="F211" s="1">
        <v>237</v>
      </c>
      <c r="G211" s="3">
        <v>-2</v>
      </c>
      <c r="N211" s="10">
        <f t="shared" si="48"/>
        <v>4599999.9999999991</v>
      </c>
      <c r="O211" s="10">
        <f t="shared" si="49"/>
        <v>15997500</v>
      </c>
      <c r="P211" s="24">
        <f t="shared" si="60"/>
        <v>20597500</v>
      </c>
      <c r="R211" s="10">
        <f t="shared" si="50"/>
        <v>2000000</v>
      </c>
      <c r="S211" s="10">
        <f t="shared" si="51"/>
        <v>2500000</v>
      </c>
      <c r="T211" s="10">
        <f t="shared" si="52"/>
        <v>12630800</v>
      </c>
      <c r="U211" s="24">
        <f t="shared" si="53"/>
        <v>5149375</v>
      </c>
      <c r="V211" s="10">
        <f t="shared" si="54"/>
        <v>300000</v>
      </c>
      <c r="W211" s="24">
        <f t="shared" si="55"/>
        <v>150163.93079202034</v>
      </c>
      <c r="X211" s="24">
        <f t="shared" si="61"/>
        <v>22730338.930792019</v>
      </c>
      <c r="Z211" s="28">
        <f t="shared" si="56"/>
        <v>-18130338.930792019</v>
      </c>
      <c r="AA211" s="28">
        <f t="shared" si="57"/>
        <v>-6732838.9307920188</v>
      </c>
      <c r="AB211" s="29"/>
      <c r="AC211" s="30">
        <f t="shared" si="58"/>
        <v>4546067.7861584043</v>
      </c>
      <c r="AD211" s="30">
        <f t="shared" si="59"/>
        <v>18184271.144633617</v>
      </c>
      <c r="AE211" s="24"/>
      <c r="AF211" s="24">
        <f t="shared" si="62"/>
        <v>2696.6106920797379</v>
      </c>
      <c r="AG211" s="24">
        <f t="shared" si="63"/>
        <v>-9226.8824668085108</v>
      </c>
      <c r="AI211" s="24">
        <f>IF(OR(B211="Q2",B211="Q3"),Business_peak/E211,Business_nonpeak/E211)</f>
        <v>11499.999999999998</v>
      </c>
      <c r="AJ211" s="24">
        <f>IF(OR(B211="Q2",B211="Q3"),Economic_peak/F211,Economic_nonpeak/F211)</f>
        <v>284.81012658227849</v>
      </c>
      <c r="AO211">
        <f>AF211/AI211</f>
        <v>0.23448788626780334</v>
      </c>
      <c r="AP211">
        <f>AG211/AJ211</f>
        <v>-32.396609550127657</v>
      </c>
    </row>
    <row r="212" spans="1:42" x14ac:dyDescent="0.25">
      <c r="A212" s="6">
        <v>206</v>
      </c>
      <c r="B212" s="1" t="s">
        <v>1</v>
      </c>
      <c r="C212" s="1"/>
      <c r="D212" s="1">
        <v>103</v>
      </c>
      <c r="E212" s="1">
        <v>19</v>
      </c>
      <c r="F212" s="1">
        <v>157</v>
      </c>
      <c r="G212" s="3">
        <v>0</v>
      </c>
      <c r="N212" s="10">
        <f t="shared" si="48"/>
        <v>4369999.9999999991</v>
      </c>
      <c r="O212" s="10">
        <f t="shared" si="49"/>
        <v>10597500</v>
      </c>
      <c r="P212" s="24">
        <f t="shared" si="60"/>
        <v>14967500</v>
      </c>
      <c r="R212" s="10">
        <f t="shared" si="50"/>
        <v>2000000</v>
      </c>
      <c r="S212" s="10">
        <f t="shared" si="51"/>
        <v>1500000</v>
      </c>
      <c r="T212" s="10">
        <f t="shared" si="52"/>
        <v>18044000</v>
      </c>
      <c r="U212" s="24">
        <f t="shared" si="53"/>
        <v>3741875</v>
      </c>
      <c r="V212" s="10">
        <f t="shared" si="54"/>
        <v>300000</v>
      </c>
      <c r="W212" s="24">
        <f t="shared" si="55"/>
        <v>150163.93079202034</v>
      </c>
      <c r="X212" s="24">
        <f t="shared" si="61"/>
        <v>25736038.930792019</v>
      </c>
      <c r="Z212" s="28">
        <f t="shared" si="56"/>
        <v>-21366038.930792019</v>
      </c>
      <c r="AA212" s="28">
        <f t="shared" si="57"/>
        <v>-15138538.930792019</v>
      </c>
      <c r="AB212" s="29"/>
      <c r="AC212" s="30">
        <f t="shared" si="58"/>
        <v>5147207.7861584043</v>
      </c>
      <c r="AD212" s="30">
        <f t="shared" si="59"/>
        <v>20588831.144633617</v>
      </c>
      <c r="AE212" s="24"/>
      <c r="AF212" s="24">
        <f t="shared" si="62"/>
        <v>-40905.672955705537</v>
      </c>
      <c r="AG212" s="24">
        <f t="shared" si="63"/>
        <v>-63639.051876647245</v>
      </c>
      <c r="AI212" s="24">
        <f>IF(OR(B212="Q2",B212="Q3"),Business_peak/E212,Business_nonpeak/E212)</f>
        <v>12105.263157894735</v>
      </c>
      <c r="AJ212" s="24">
        <f>IF(OR(B212="Q2",B212="Q3"),Economic_peak/F212,Economic_nonpeak/F212)</f>
        <v>429.93630573248407</v>
      </c>
      <c r="AO212">
        <f>AF212/AI212</f>
        <v>-3.3791642876452403</v>
      </c>
      <c r="AP212">
        <f>AG212/AJ212</f>
        <v>-148.01972066123878</v>
      </c>
    </row>
    <row r="213" spans="1:42" x14ac:dyDescent="0.25">
      <c r="A213" s="6">
        <v>207</v>
      </c>
      <c r="B213" s="1" t="s">
        <v>1</v>
      </c>
      <c r="C213" s="1"/>
      <c r="D213" s="1">
        <v>104</v>
      </c>
      <c r="E213" s="1">
        <v>16</v>
      </c>
      <c r="F213" s="1">
        <v>234</v>
      </c>
      <c r="G213" s="3">
        <v>0</v>
      </c>
      <c r="N213" s="10">
        <f t="shared" si="48"/>
        <v>3679999.9999999995</v>
      </c>
      <c r="O213" s="10">
        <f t="shared" si="49"/>
        <v>15795000</v>
      </c>
      <c r="P213" s="24">
        <f t="shared" si="60"/>
        <v>19475000</v>
      </c>
      <c r="R213" s="10">
        <f t="shared" si="50"/>
        <v>2000000</v>
      </c>
      <c r="S213" s="10">
        <f t="shared" si="51"/>
        <v>2500000</v>
      </c>
      <c r="T213" s="10">
        <f t="shared" si="52"/>
        <v>18044000</v>
      </c>
      <c r="U213" s="24">
        <f t="shared" si="53"/>
        <v>4868750</v>
      </c>
      <c r="V213" s="10">
        <f t="shared" si="54"/>
        <v>300000</v>
      </c>
      <c r="W213" s="24">
        <f t="shared" si="55"/>
        <v>150163.93079202034</v>
      </c>
      <c r="X213" s="24">
        <f t="shared" si="61"/>
        <v>27862913.930792019</v>
      </c>
      <c r="Z213" s="28">
        <f t="shared" si="56"/>
        <v>-24182913.930792019</v>
      </c>
      <c r="AA213" s="28">
        <f t="shared" si="57"/>
        <v>-12067913.930792019</v>
      </c>
      <c r="AB213" s="29"/>
      <c r="AC213" s="30">
        <f t="shared" si="58"/>
        <v>5572582.7861584043</v>
      </c>
      <c r="AD213" s="30">
        <f t="shared" si="59"/>
        <v>22290331.144633617</v>
      </c>
      <c r="AE213" s="24"/>
      <c r="AF213" s="24">
        <f t="shared" si="62"/>
        <v>-118286.4241349003</v>
      </c>
      <c r="AG213" s="24">
        <f t="shared" si="63"/>
        <v>-27757.825404417166</v>
      </c>
      <c r="AI213" s="24">
        <f>IF(OR(B213="Q2",B213="Q3"),Business_peak/E213,Business_nonpeak/E213)</f>
        <v>14374.999999999998</v>
      </c>
      <c r="AJ213" s="24">
        <f>IF(OR(B213="Q2",B213="Q3"),Economic_peak/F213,Economic_nonpeak/F213)</f>
        <v>288.46153846153845</v>
      </c>
      <c r="AO213">
        <f>AF213/AI213</f>
        <v>-8.2286208093843705</v>
      </c>
      <c r="AP213">
        <f>AG213/AJ213</f>
        <v>-96.227128068646181</v>
      </c>
    </row>
    <row r="214" spans="1:42" x14ac:dyDescent="0.25">
      <c r="A214" s="6">
        <v>208</v>
      </c>
      <c r="B214" s="1" t="s">
        <v>1</v>
      </c>
      <c r="C214" s="1"/>
      <c r="D214" s="1">
        <v>104</v>
      </c>
      <c r="E214" s="1">
        <v>21</v>
      </c>
      <c r="F214" s="1">
        <v>184</v>
      </c>
      <c r="G214" s="3">
        <v>1</v>
      </c>
      <c r="N214" s="10">
        <f t="shared" si="48"/>
        <v>4829999.9999999991</v>
      </c>
      <c r="O214" s="10">
        <f t="shared" si="49"/>
        <v>12420000</v>
      </c>
      <c r="P214" s="24">
        <f t="shared" si="60"/>
        <v>17250000</v>
      </c>
      <c r="R214" s="10">
        <f t="shared" si="50"/>
        <v>2000000</v>
      </c>
      <c r="S214" s="10">
        <f t="shared" si="51"/>
        <v>1500000</v>
      </c>
      <c r="T214" s="10">
        <f t="shared" si="52"/>
        <v>20750600</v>
      </c>
      <c r="U214" s="24">
        <f t="shared" si="53"/>
        <v>4312500</v>
      </c>
      <c r="V214" s="10">
        <f t="shared" si="54"/>
        <v>300000</v>
      </c>
      <c r="W214" s="24">
        <f t="shared" si="55"/>
        <v>150163.93079202034</v>
      </c>
      <c r="X214" s="24">
        <f t="shared" si="61"/>
        <v>29013263.930792019</v>
      </c>
      <c r="Z214" s="28">
        <f t="shared" si="56"/>
        <v>-24183263.930792019</v>
      </c>
      <c r="AA214" s="28">
        <f t="shared" si="57"/>
        <v>-16593263.930792019</v>
      </c>
      <c r="AB214" s="29"/>
      <c r="AC214" s="30">
        <f t="shared" si="58"/>
        <v>5802652.7861584043</v>
      </c>
      <c r="AD214" s="30">
        <f t="shared" si="59"/>
        <v>23210611.144633617</v>
      </c>
      <c r="AE214" s="24"/>
      <c r="AF214" s="24">
        <f t="shared" si="62"/>
        <v>-46316.799340876438</v>
      </c>
      <c r="AG214" s="24">
        <f t="shared" si="63"/>
        <v>-58644.625786052267</v>
      </c>
      <c r="AI214" s="24">
        <f>IF(OR(B214="Q2",B214="Q3"),Business_peak/E214,Business_nonpeak/E214)</f>
        <v>10952.38095238095</v>
      </c>
      <c r="AJ214" s="24">
        <f>IF(OR(B214="Q2",B214="Q3"),Economic_peak/F214,Economic_nonpeak/F214)</f>
        <v>366.8478260869565</v>
      </c>
      <c r="AO214">
        <f>AF214/AI214</f>
        <v>-4.2289251572104583</v>
      </c>
      <c r="AP214">
        <f>AG214/AJ214</f>
        <v>-159.86090584642398</v>
      </c>
    </row>
    <row r="215" spans="1:42" x14ac:dyDescent="0.25">
      <c r="A215" s="6">
        <v>209</v>
      </c>
      <c r="B215" s="1" t="s">
        <v>1</v>
      </c>
      <c r="C215" s="1"/>
      <c r="D215" s="1">
        <v>105</v>
      </c>
      <c r="E215" s="1">
        <v>19</v>
      </c>
      <c r="F215" s="1">
        <v>235</v>
      </c>
      <c r="G215" s="3">
        <v>-1</v>
      </c>
      <c r="N215" s="10">
        <f t="shared" si="48"/>
        <v>4369999.9999999991</v>
      </c>
      <c r="O215" s="10">
        <f t="shared" si="49"/>
        <v>15862500</v>
      </c>
      <c r="P215" s="24">
        <f t="shared" si="60"/>
        <v>20232500</v>
      </c>
      <c r="R215" s="10">
        <f t="shared" si="50"/>
        <v>2000000</v>
      </c>
      <c r="S215" s="10">
        <f t="shared" si="51"/>
        <v>2500000</v>
      </c>
      <c r="T215" s="10">
        <f t="shared" si="52"/>
        <v>15337400</v>
      </c>
      <c r="U215" s="24">
        <f t="shared" si="53"/>
        <v>5058125</v>
      </c>
      <c r="V215" s="10">
        <f t="shared" si="54"/>
        <v>300000</v>
      </c>
      <c r="W215" s="24">
        <f t="shared" si="55"/>
        <v>150163.93079202034</v>
      </c>
      <c r="X215" s="24">
        <f t="shared" si="61"/>
        <v>25345688.930792019</v>
      </c>
      <c r="Z215" s="28">
        <f t="shared" si="56"/>
        <v>-20975688.930792019</v>
      </c>
      <c r="AA215" s="28">
        <f t="shared" si="57"/>
        <v>-9483188.9307920188</v>
      </c>
      <c r="AB215" s="29"/>
      <c r="AC215" s="30">
        <f t="shared" si="58"/>
        <v>5069137.7861584043</v>
      </c>
      <c r="AD215" s="30">
        <f t="shared" si="59"/>
        <v>20276551.144633617</v>
      </c>
      <c r="AE215" s="24"/>
      <c r="AF215" s="24">
        <f t="shared" si="62"/>
        <v>-36796.725587284483</v>
      </c>
      <c r="AG215" s="24">
        <f t="shared" si="63"/>
        <v>-18783.196360143051</v>
      </c>
      <c r="AI215" s="24">
        <f>IF(OR(B215="Q2",B215="Q3"),Business_peak/E215,Business_nonpeak/E215)</f>
        <v>12105.263157894735</v>
      </c>
      <c r="AJ215" s="24">
        <f>IF(OR(B215="Q2",B215="Q3"),Economic_peak/F215,Economic_nonpeak/F215)</f>
        <v>287.2340425531915</v>
      </c>
      <c r="AO215">
        <f>AF215/AI215</f>
        <v>-3.0397295050365449</v>
      </c>
      <c r="AP215">
        <f>AG215/AJ215</f>
        <v>-65.393350290868398</v>
      </c>
    </row>
    <row r="216" spans="1:42" x14ac:dyDescent="0.25">
      <c r="A216" s="6">
        <v>210</v>
      </c>
      <c r="B216" s="1" t="s">
        <v>1</v>
      </c>
      <c r="C216" s="1"/>
      <c r="D216" s="1">
        <v>105</v>
      </c>
      <c r="E216" s="1">
        <v>27</v>
      </c>
      <c r="F216" s="1">
        <v>240</v>
      </c>
      <c r="G216" s="3">
        <v>2</v>
      </c>
      <c r="N216" s="10">
        <f t="shared" si="48"/>
        <v>6209999.9999999991</v>
      </c>
      <c r="O216" s="10">
        <f t="shared" si="49"/>
        <v>16200000</v>
      </c>
      <c r="P216" s="24">
        <f t="shared" si="60"/>
        <v>22410000</v>
      </c>
      <c r="R216" s="10">
        <f t="shared" si="50"/>
        <v>2000000</v>
      </c>
      <c r="S216" s="10">
        <f t="shared" si="51"/>
        <v>1500000</v>
      </c>
      <c r="T216" s="10">
        <f t="shared" si="52"/>
        <v>23457200</v>
      </c>
      <c r="U216" s="24">
        <f t="shared" si="53"/>
        <v>5602500</v>
      </c>
      <c r="V216" s="10">
        <f t="shared" si="54"/>
        <v>300000</v>
      </c>
      <c r="W216" s="24">
        <f t="shared" si="55"/>
        <v>150163.93079202034</v>
      </c>
      <c r="X216" s="24">
        <f t="shared" si="61"/>
        <v>33009863.930792019</v>
      </c>
      <c r="Z216" s="28">
        <f t="shared" si="56"/>
        <v>-26799863.930792019</v>
      </c>
      <c r="AA216" s="28">
        <f t="shared" si="57"/>
        <v>-16809863.930792019</v>
      </c>
      <c r="AB216" s="29"/>
      <c r="AC216" s="30">
        <f t="shared" si="58"/>
        <v>6601972.7861584043</v>
      </c>
      <c r="AD216" s="30">
        <f t="shared" si="59"/>
        <v>26407891.144633617</v>
      </c>
      <c r="AE216" s="24"/>
      <c r="AF216" s="24">
        <f t="shared" si="62"/>
        <v>-14517.510598459454</v>
      </c>
      <c r="AG216" s="24">
        <f t="shared" si="63"/>
        <v>-42532.879769306739</v>
      </c>
      <c r="AI216" s="24">
        <f>IF(OR(B216="Q2",B216="Q3"),Business_peak/E216,Business_nonpeak/E216)</f>
        <v>8518.5185185185182</v>
      </c>
      <c r="AJ216" s="24">
        <f>IF(OR(B216="Q2",B216="Q3"),Economic_peak/F216,Economic_nonpeak/F216)</f>
        <v>281.25</v>
      </c>
      <c r="AO216">
        <f>AF216/AI216</f>
        <v>-1.7042295050365446</v>
      </c>
      <c r="AP216">
        <f>AG216/AJ216</f>
        <v>-151.22801695753506</v>
      </c>
    </row>
    <row r="217" spans="1:42" x14ac:dyDescent="0.25">
      <c r="A217" s="6">
        <v>211</v>
      </c>
      <c r="B217" s="1" t="s">
        <v>1</v>
      </c>
      <c r="C217" s="1"/>
      <c r="D217" s="1">
        <v>106</v>
      </c>
      <c r="E217" s="1">
        <v>21</v>
      </c>
      <c r="F217" s="1">
        <v>167</v>
      </c>
      <c r="G217" s="3">
        <v>-1</v>
      </c>
      <c r="N217" s="10">
        <f t="shared" si="48"/>
        <v>4829999.9999999991</v>
      </c>
      <c r="O217" s="10">
        <f t="shared" si="49"/>
        <v>11272500</v>
      </c>
      <c r="P217" s="24">
        <f t="shared" si="60"/>
        <v>16102500</v>
      </c>
      <c r="R217" s="10">
        <f t="shared" si="50"/>
        <v>2000000</v>
      </c>
      <c r="S217" s="10">
        <f t="shared" si="51"/>
        <v>2500000</v>
      </c>
      <c r="T217" s="10">
        <f t="shared" si="52"/>
        <v>15337400</v>
      </c>
      <c r="U217" s="24">
        <f t="shared" si="53"/>
        <v>4025625</v>
      </c>
      <c r="V217" s="10">
        <f t="shared" si="54"/>
        <v>300000</v>
      </c>
      <c r="W217" s="24">
        <f t="shared" si="55"/>
        <v>150163.93079202034</v>
      </c>
      <c r="X217" s="24">
        <f t="shared" si="61"/>
        <v>24313188.930792019</v>
      </c>
      <c r="Z217" s="28">
        <f t="shared" si="56"/>
        <v>-19483188.930792019</v>
      </c>
      <c r="AA217" s="28">
        <f t="shared" si="57"/>
        <v>-13040688.930792019</v>
      </c>
      <c r="AB217" s="29"/>
      <c r="AC217" s="30">
        <f t="shared" si="58"/>
        <v>4862637.7861584043</v>
      </c>
      <c r="AD217" s="30">
        <f t="shared" si="59"/>
        <v>19450551.144633617</v>
      </c>
      <c r="AE217" s="24"/>
      <c r="AF217" s="24">
        <f t="shared" si="62"/>
        <v>-1554.1802932573926</v>
      </c>
      <c r="AG217" s="24">
        <f t="shared" si="63"/>
        <v>-48970.366135530639</v>
      </c>
      <c r="AI217" s="24">
        <f>IF(OR(B217="Q2",B217="Q3"),Business_peak/E217,Business_nonpeak/E217)</f>
        <v>10952.38095238095</v>
      </c>
      <c r="AJ217" s="24">
        <f>IF(OR(B217="Q2",B217="Q3"),Economic_peak/F217,Economic_nonpeak/F217)</f>
        <v>404.19161676646706</v>
      </c>
      <c r="AO217">
        <f>AF217/AI217</f>
        <v>-0.14190341808002283</v>
      </c>
      <c r="AP217">
        <f>AG217/AJ217</f>
        <v>-121.15631325383136</v>
      </c>
    </row>
    <row r="218" spans="1:42" x14ac:dyDescent="0.25">
      <c r="A218" s="6">
        <v>212</v>
      </c>
      <c r="B218" s="1" t="s">
        <v>1</v>
      </c>
      <c r="C218" s="1"/>
      <c r="D218" s="1">
        <v>106</v>
      </c>
      <c r="E218" s="1">
        <v>27</v>
      </c>
      <c r="F218" s="1">
        <v>234</v>
      </c>
      <c r="G218" s="3">
        <v>0</v>
      </c>
      <c r="N218" s="10">
        <f t="shared" si="48"/>
        <v>6209999.9999999991</v>
      </c>
      <c r="O218" s="10">
        <f t="shared" si="49"/>
        <v>15795000</v>
      </c>
      <c r="P218" s="24">
        <f t="shared" si="60"/>
        <v>22005000</v>
      </c>
      <c r="R218" s="10">
        <f t="shared" si="50"/>
        <v>2000000</v>
      </c>
      <c r="S218" s="10">
        <f t="shared" si="51"/>
        <v>1500000</v>
      </c>
      <c r="T218" s="10">
        <f t="shared" si="52"/>
        <v>18044000</v>
      </c>
      <c r="U218" s="24">
        <f t="shared" si="53"/>
        <v>5501250</v>
      </c>
      <c r="V218" s="10">
        <f t="shared" si="54"/>
        <v>300000</v>
      </c>
      <c r="W218" s="24">
        <f t="shared" si="55"/>
        <v>150163.93079202034</v>
      </c>
      <c r="X218" s="24">
        <f t="shared" si="61"/>
        <v>27495413.930792019</v>
      </c>
      <c r="Z218" s="28">
        <f t="shared" si="56"/>
        <v>-21285413.930792019</v>
      </c>
      <c r="AA218" s="28">
        <f t="shared" si="57"/>
        <v>-11700413.930792019</v>
      </c>
      <c r="AB218" s="29"/>
      <c r="AC218" s="30">
        <f t="shared" si="58"/>
        <v>5499082.7861584043</v>
      </c>
      <c r="AD218" s="30">
        <f t="shared" si="59"/>
        <v>21996331.144633617</v>
      </c>
      <c r="AE218" s="24"/>
      <c r="AF218" s="24">
        <f t="shared" si="62"/>
        <v>26330.267179318325</v>
      </c>
      <c r="AG218" s="24">
        <f t="shared" si="63"/>
        <v>-26501.415148006912</v>
      </c>
      <c r="AI218" s="24">
        <f>IF(OR(B218="Q2",B218="Q3"),Business_peak/E218,Business_nonpeak/E218)</f>
        <v>8518.5185185185182</v>
      </c>
      <c r="AJ218" s="24">
        <f>IF(OR(B218="Q2",B218="Q3"),Economic_peak/F218,Economic_nonpeak/F218)</f>
        <v>288.46153846153845</v>
      </c>
      <c r="AO218">
        <f>AF218/AI218</f>
        <v>3.0909444080069339</v>
      </c>
      <c r="AP218">
        <f>AG218/AJ218</f>
        <v>-91.871572513090626</v>
      </c>
    </row>
    <row r="219" spans="1:42" x14ac:dyDescent="0.25">
      <c r="A219" s="6">
        <v>213</v>
      </c>
      <c r="B219" s="1" t="s">
        <v>1</v>
      </c>
      <c r="C219" s="1"/>
      <c r="D219" s="1">
        <v>107</v>
      </c>
      <c r="E219" s="1">
        <v>19</v>
      </c>
      <c r="F219" s="1">
        <v>188</v>
      </c>
      <c r="G219" s="3">
        <v>0</v>
      </c>
      <c r="N219" s="10">
        <f t="shared" si="48"/>
        <v>4369999.9999999991</v>
      </c>
      <c r="O219" s="10">
        <f t="shared" si="49"/>
        <v>12690000</v>
      </c>
      <c r="P219" s="24">
        <f t="shared" si="60"/>
        <v>17060000</v>
      </c>
      <c r="R219" s="10">
        <f t="shared" si="50"/>
        <v>2000000</v>
      </c>
      <c r="S219" s="10">
        <f t="shared" si="51"/>
        <v>2500000</v>
      </c>
      <c r="T219" s="10">
        <f t="shared" si="52"/>
        <v>18044000</v>
      </c>
      <c r="U219" s="24">
        <f t="shared" si="53"/>
        <v>4265000</v>
      </c>
      <c r="V219" s="10">
        <f t="shared" si="54"/>
        <v>300000</v>
      </c>
      <c r="W219" s="24">
        <f t="shared" si="55"/>
        <v>150163.93079202034</v>
      </c>
      <c r="X219" s="24">
        <f t="shared" si="61"/>
        <v>27259163.930792019</v>
      </c>
      <c r="Z219" s="28">
        <f t="shared" si="56"/>
        <v>-22889163.930792019</v>
      </c>
      <c r="AA219" s="28">
        <f t="shared" si="57"/>
        <v>-14569163.930792019</v>
      </c>
      <c r="AB219" s="29"/>
      <c r="AC219" s="30">
        <f t="shared" si="58"/>
        <v>5451832.7861584043</v>
      </c>
      <c r="AD219" s="30">
        <f t="shared" si="59"/>
        <v>21807331.144633617</v>
      </c>
      <c r="AE219" s="24"/>
      <c r="AF219" s="24">
        <f t="shared" si="62"/>
        <v>-56938.567692547644</v>
      </c>
      <c r="AG219" s="24">
        <f t="shared" si="63"/>
        <v>-48496.442258689451</v>
      </c>
      <c r="AI219" s="24">
        <f>IF(OR(B219="Q2",B219="Q3"),Business_peak/E219,Business_nonpeak/E219)</f>
        <v>12105.263157894735</v>
      </c>
      <c r="AJ219" s="24">
        <f>IF(OR(B219="Q2",B219="Q3"),Economic_peak/F219,Economic_nonpeak/F219)</f>
        <v>359.04255319148939</v>
      </c>
      <c r="AO219">
        <f>AF219/AI219</f>
        <v>-4.703620809384371</v>
      </c>
      <c r="AP219">
        <f>AG219/AJ219</f>
        <v>-135.07157251309062</v>
      </c>
    </row>
    <row r="220" spans="1:42" x14ac:dyDescent="0.25">
      <c r="A220" s="6">
        <v>214</v>
      </c>
      <c r="B220" s="1" t="s">
        <v>1</v>
      </c>
      <c r="C220" s="1"/>
      <c r="D220" s="1">
        <v>107</v>
      </c>
      <c r="E220" s="1">
        <v>26</v>
      </c>
      <c r="F220" s="1">
        <v>226</v>
      </c>
      <c r="G220" s="3">
        <v>1</v>
      </c>
      <c r="N220" s="10">
        <f t="shared" si="48"/>
        <v>5979999.9999999991</v>
      </c>
      <c r="O220" s="10">
        <f t="shared" si="49"/>
        <v>15255000</v>
      </c>
      <c r="P220" s="24">
        <f t="shared" si="60"/>
        <v>21235000</v>
      </c>
      <c r="R220" s="10">
        <f t="shared" si="50"/>
        <v>2000000</v>
      </c>
      <c r="S220" s="10">
        <f t="shared" si="51"/>
        <v>1500000</v>
      </c>
      <c r="T220" s="10">
        <f t="shared" si="52"/>
        <v>20750600</v>
      </c>
      <c r="U220" s="24">
        <f t="shared" si="53"/>
        <v>5308750</v>
      </c>
      <c r="V220" s="10">
        <f t="shared" si="54"/>
        <v>300000</v>
      </c>
      <c r="W220" s="24">
        <f t="shared" si="55"/>
        <v>150163.93079202034</v>
      </c>
      <c r="X220" s="24">
        <f t="shared" si="61"/>
        <v>30009513.930792019</v>
      </c>
      <c r="Z220" s="28">
        <f t="shared" si="56"/>
        <v>-24029513.930792019</v>
      </c>
      <c r="AA220" s="28">
        <f t="shared" si="57"/>
        <v>-14754513.930792019</v>
      </c>
      <c r="AB220" s="29"/>
      <c r="AC220" s="30">
        <f t="shared" si="58"/>
        <v>6001902.7861584043</v>
      </c>
      <c r="AD220" s="30">
        <f t="shared" si="59"/>
        <v>24007611.144633617</v>
      </c>
      <c r="AE220" s="24"/>
      <c r="AF220" s="24">
        <f t="shared" si="62"/>
        <v>-842.41485224635551</v>
      </c>
      <c r="AG220" s="24">
        <f t="shared" si="63"/>
        <v>-38728.367896608928</v>
      </c>
      <c r="AI220" s="24">
        <f>IF(OR(B220="Q2",B220="Q3"),Business_peak/E220,Business_nonpeak/E220)</f>
        <v>8846.1538461538457</v>
      </c>
      <c r="AJ220" s="24">
        <f>IF(OR(B220="Q2",B220="Q3"),Economic_peak/F220,Economic_nonpeak/F220)</f>
        <v>298.6725663716814</v>
      </c>
      <c r="AO220">
        <f>AF220/AI220</f>
        <v>-9.5229505036544537E-2</v>
      </c>
      <c r="AP220">
        <f>AG220/AJ220</f>
        <v>-129.66831325383137</v>
      </c>
    </row>
    <row r="221" spans="1:42" x14ac:dyDescent="0.25">
      <c r="A221" s="6">
        <v>215</v>
      </c>
      <c r="B221" s="1" t="s">
        <v>1</v>
      </c>
      <c r="C221" s="1"/>
      <c r="D221" s="1">
        <v>108</v>
      </c>
      <c r="E221" s="1">
        <v>24</v>
      </c>
      <c r="F221" s="1">
        <v>220</v>
      </c>
      <c r="G221" s="3">
        <v>-2</v>
      </c>
      <c r="N221" s="10">
        <f t="shared" si="48"/>
        <v>5519999.9999999991</v>
      </c>
      <c r="O221" s="10">
        <f t="shared" si="49"/>
        <v>14850000</v>
      </c>
      <c r="P221" s="24">
        <f t="shared" si="60"/>
        <v>20370000</v>
      </c>
      <c r="R221" s="10">
        <f t="shared" si="50"/>
        <v>2000000</v>
      </c>
      <c r="S221" s="10">
        <f t="shared" si="51"/>
        <v>2500000</v>
      </c>
      <c r="T221" s="10">
        <f t="shared" si="52"/>
        <v>12630800</v>
      </c>
      <c r="U221" s="24">
        <f t="shared" si="53"/>
        <v>5092500</v>
      </c>
      <c r="V221" s="10">
        <f t="shared" si="54"/>
        <v>300000</v>
      </c>
      <c r="W221" s="24">
        <f t="shared" si="55"/>
        <v>150163.93079202034</v>
      </c>
      <c r="X221" s="24">
        <f t="shared" si="61"/>
        <v>22673463.930792019</v>
      </c>
      <c r="Z221" s="28">
        <f t="shared" si="56"/>
        <v>-17153463.930792019</v>
      </c>
      <c r="AA221" s="28">
        <f t="shared" si="57"/>
        <v>-7823463.9307920188</v>
      </c>
      <c r="AB221" s="29"/>
      <c r="AC221" s="30">
        <f t="shared" si="58"/>
        <v>4534692.7861584043</v>
      </c>
      <c r="AD221" s="30">
        <f t="shared" si="59"/>
        <v>18138771.144633617</v>
      </c>
      <c r="AE221" s="24"/>
      <c r="AF221" s="24">
        <f t="shared" si="62"/>
        <v>41054.467243399784</v>
      </c>
      <c r="AG221" s="24">
        <f t="shared" si="63"/>
        <v>-14948.959748334624</v>
      </c>
      <c r="AI221" s="24">
        <f>IF(OR(B221="Q2",B221="Q3"),Business_peak/E221,Business_nonpeak/E221)</f>
        <v>9583.3333333333321</v>
      </c>
      <c r="AJ221" s="24">
        <f>IF(OR(B221="Q2",B221="Q3"),Economic_peak/F221,Economic_nonpeak/F221)</f>
        <v>306.81818181818181</v>
      </c>
      <c r="AO221">
        <f>AF221/AI221</f>
        <v>4.2839444080069349</v>
      </c>
      <c r="AP221">
        <f>AG221/AJ221</f>
        <v>-48.722535476053594</v>
      </c>
    </row>
    <row r="222" spans="1:42" x14ac:dyDescent="0.25">
      <c r="A222" s="6">
        <v>216</v>
      </c>
      <c r="B222" s="1" t="s">
        <v>1</v>
      </c>
      <c r="C222" s="1"/>
      <c r="D222" s="1">
        <v>108</v>
      </c>
      <c r="E222" s="1">
        <v>23</v>
      </c>
      <c r="F222" s="1">
        <v>213</v>
      </c>
      <c r="G222" s="3">
        <v>0</v>
      </c>
      <c r="N222" s="10">
        <f t="shared" si="48"/>
        <v>5289999.9999999991</v>
      </c>
      <c r="O222" s="10">
        <f t="shared" si="49"/>
        <v>14377500</v>
      </c>
      <c r="P222" s="24">
        <f t="shared" si="60"/>
        <v>19667500</v>
      </c>
      <c r="R222" s="10">
        <f t="shared" si="50"/>
        <v>2000000</v>
      </c>
      <c r="S222" s="10">
        <f t="shared" si="51"/>
        <v>1500000</v>
      </c>
      <c r="T222" s="10">
        <f t="shared" si="52"/>
        <v>18044000</v>
      </c>
      <c r="U222" s="24">
        <f t="shared" si="53"/>
        <v>4916875</v>
      </c>
      <c r="V222" s="10">
        <f t="shared" si="54"/>
        <v>300000</v>
      </c>
      <c r="W222" s="24">
        <f t="shared" si="55"/>
        <v>150163.93079202034</v>
      </c>
      <c r="X222" s="24">
        <f t="shared" si="61"/>
        <v>26911038.930792019</v>
      </c>
      <c r="Z222" s="28">
        <f t="shared" si="56"/>
        <v>-21621038.930792019</v>
      </c>
      <c r="AA222" s="28">
        <f t="shared" si="57"/>
        <v>-12533538.930792019</v>
      </c>
      <c r="AB222" s="29"/>
      <c r="AC222" s="30">
        <f t="shared" si="58"/>
        <v>5382207.7861584043</v>
      </c>
      <c r="AD222" s="30">
        <f t="shared" si="59"/>
        <v>21528831.144633617</v>
      </c>
      <c r="AE222" s="24"/>
      <c r="AF222" s="24">
        <f t="shared" si="62"/>
        <v>-4009.0341808002281</v>
      </c>
      <c r="AG222" s="24">
        <f t="shared" si="63"/>
        <v>-33574.324622693042</v>
      </c>
      <c r="AI222" s="24">
        <f>IF(OR(B222="Q2",B222="Q3"),Business_peak/E222,Business_nonpeak/E222)</f>
        <v>9999.9999999999982</v>
      </c>
      <c r="AJ222" s="24">
        <f>IF(OR(B222="Q2",B222="Q3"),Economic_peak/F222,Economic_nonpeak/F222)</f>
        <v>316.90140845070425</v>
      </c>
      <c r="AO222">
        <f>AF222/AI222</f>
        <v>-0.40090341808002289</v>
      </c>
      <c r="AP222">
        <f>AG222/AJ222</f>
        <v>-105.9456465871647</v>
      </c>
    </row>
    <row r="223" spans="1:42" x14ac:dyDescent="0.25">
      <c r="A223" s="6">
        <v>217</v>
      </c>
      <c r="B223" s="1" t="s">
        <v>1</v>
      </c>
      <c r="C223" s="1"/>
      <c r="D223" s="1">
        <v>109</v>
      </c>
      <c r="E223" s="1">
        <v>15</v>
      </c>
      <c r="F223" s="1">
        <v>232</v>
      </c>
      <c r="G223" s="3">
        <v>0</v>
      </c>
      <c r="N223" s="10">
        <f t="shared" si="48"/>
        <v>3449999.9999999995</v>
      </c>
      <c r="O223" s="10">
        <f t="shared" si="49"/>
        <v>15660000</v>
      </c>
      <c r="P223" s="24">
        <f t="shared" si="60"/>
        <v>19110000</v>
      </c>
      <c r="R223" s="10">
        <f t="shared" si="50"/>
        <v>2000000</v>
      </c>
      <c r="S223" s="10">
        <f t="shared" si="51"/>
        <v>2500000</v>
      </c>
      <c r="T223" s="10">
        <f t="shared" si="52"/>
        <v>18044000</v>
      </c>
      <c r="U223" s="24">
        <f t="shared" si="53"/>
        <v>4777500</v>
      </c>
      <c r="V223" s="10">
        <f t="shared" si="54"/>
        <v>300000</v>
      </c>
      <c r="W223" s="24">
        <f t="shared" si="55"/>
        <v>150163.93079202034</v>
      </c>
      <c r="X223" s="24">
        <f t="shared" si="61"/>
        <v>27771663.930792019</v>
      </c>
      <c r="Z223" s="28">
        <f t="shared" si="56"/>
        <v>-24321663.930792019</v>
      </c>
      <c r="AA223" s="28">
        <f t="shared" si="57"/>
        <v>-12111663.930792019</v>
      </c>
      <c r="AB223" s="29"/>
      <c r="AC223" s="30">
        <f t="shared" si="58"/>
        <v>5554332.7861584043</v>
      </c>
      <c r="AD223" s="30">
        <f t="shared" si="59"/>
        <v>22217331.144633617</v>
      </c>
      <c r="AE223" s="24"/>
      <c r="AF223" s="24">
        <f t="shared" si="62"/>
        <v>-140288.85241056033</v>
      </c>
      <c r="AG223" s="24">
        <f t="shared" si="63"/>
        <v>-28264.358382041453</v>
      </c>
      <c r="AI223" s="24">
        <f>IF(OR(B223="Q2",B223="Q3"),Business_peak/E223,Business_nonpeak/E223)</f>
        <v>15333.333333333332</v>
      </c>
      <c r="AJ223" s="24">
        <f>IF(OR(B223="Q2",B223="Q3"),Economic_peak/F223,Economic_nonpeak/F223)</f>
        <v>290.94827586206895</v>
      </c>
      <c r="AO223">
        <f>AF223/AI223</f>
        <v>-9.1492729832974131</v>
      </c>
      <c r="AP223">
        <f>AG223/AJ223</f>
        <v>-97.145646587164705</v>
      </c>
    </row>
    <row r="224" spans="1:42" x14ac:dyDescent="0.25">
      <c r="A224" s="6">
        <v>218</v>
      </c>
      <c r="B224" s="1" t="s">
        <v>1</v>
      </c>
      <c r="C224" s="1"/>
      <c r="D224" s="1">
        <v>109</v>
      </c>
      <c r="E224" s="1">
        <v>28</v>
      </c>
      <c r="F224" s="1">
        <v>224</v>
      </c>
      <c r="G224" s="3">
        <v>0</v>
      </c>
      <c r="N224" s="10">
        <f t="shared" si="48"/>
        <v>6439999.9999999991</v>
      </c>
      <c r="O224" s="10">
        <f t="shared" si="49"/>
        <v>15120000</v>
      </c>
      <c r="P224" s="24">
        <f t="shared" si="60"/>
        <v>21560000</v>
      </c>
      <c r="R224" s="10">
        <f t="shared" si="50"/>
        <v>2000000</v>
      </c>
      <c r="S224" s="10">
        <f t="shared" si="51"/>
        <v>1500000</v>
      </c>
      <c r="T224" s="10">
        <f t="shared" si="52"/>
        <v>18044000</v>
      </c>
      <c r="U224" s="24">
        <f t="shared" si="53"/>
        <v>5390000</v>
      </c>
      <c r="V224" s="10">
        <f t="shared" si="54"/>
        <v>300000</v>
      </c>
      <c r="W224" s="24">
        <f t="shared" si="55"/>
        <v>150163.93079202034</v>
      </c>
      <c r="X224" s="24">
        <f t="shared" si="61"/>
        <v>27384163.930792019</v>
      </c>
      <c r="Z224" s="28">
        <f t="shared" si="56"/>
        <v>-20944163.930792019</v>
      </c>
      <c r="AA224" s="28">
        <f t="shared" si="57"/>
        <v>-12264163.930792019</v>
      </c>
      <c r="AB224" s="29"/>
      <c r="AC224" s="30">
        <f t="shared" si="58"/>
        <v>5476832.7861584043</v>
      </c>
      <c r="AD224" s="30">
        <f t="shared" si="59"/>
        <v>21907331.144633617</v>
      </c>
      <c r="AE224" s="24"/>
      <c r="AF224" s="24">
        <f t="shared" si="62"/>
        <v>34398.829065771242</v>
      </c>
      <c r="AG224" s="24">
        <f t="shared" si="63"/>
        <v>-30300.585467114364</v>
      </c>
      <c r="AI224" s="24">
        <f>IF(OR(B224="Q2",B224="Q3"),Business_peak/E224,Business_nonpeak/E224)</f>
        <v>8214.2857142857138</v>
      </c>
      <c r="AJ224" s="24">
        <f>IF(OR(B224="Q2",B224="Q3"),Economic_peak/F224,Economic_nonpeak/F224)</f>
        <v>301.33928571428572</v>
      </c>
      <c r="AO224">
        <f>AF224/AI224</f>
        <v>4.1876835384417168</v>
      </c>
      <c r="AP224">
        <f>AG224/AJ224</f>
        <v>-100.55305399457211</v>
      </c>
    </row>
    <row r="225" spans="1:42" x14ac:dyDescent="0.25">
      <c r="A225" s="6">
        <v>219</v>
      </c>
      <c r="B225" s="1" t="s">
        <v>1</v>
      </c>
      <c r="C225" s="1"/>
      <c r="D225" s="1">
        <v>110</v>
      </c>
      <c r="E225" s="1">
        <v>20</v>
      </c>
      <c r="F225" s="1">
        <v>206</v>
      </c>
      <c r="G225" s="3">
        <v>-2</v>
      </c>
      <c r="N225" s="10">
        <f t="shared" si="48"/>
        <v>4599999.9999999991</v>
      </c>
      <c r="O225" s="10">
        <f t="shared" si="49"/>
        <v>13905000</v>
      </c>
      <c r="P225" s="24">
        <f t="shared" si="60"/>
        <v>18505000</v>
      </c>
      <c r="R225" s="10">
        <f t="shared" si="50"/>
        <v>2000000</v>
      </c>
      <c r="S225" s="10">
        <f t="shared" si="51"/>
        <v>2500000</v>
      </c>
      <c r="T225" s="10">
        <f t="shared" si="52"/>
        <v>12630800</v>
      </c>
      <c r="U225" s="24">
        <f t="shared" si="53"/>
        <v>4626250</v>
      </c>
      <c r="V225" s="10">
        <f t="shared" si="54"/>
        <v>300000</v>
      </c>
      <c r="W225" s="24">
        <f t="shared" si="55"/>
        <v>150163.93079202034</v>
      </c>
      <c r="X225" s="24">
        <f t="shared" si="61"/>
        <v>22207213.930792019</v>
      </c>
      <c r="Z225" s="28">
        <f t="shared" si="56"/>
        <v>-17607213.930792019</v>
      </c>
      <c r="AA225" s="28">
        <f t="shared" si="57"/>
        <v>-8302213.9307920188</v>
      </c>
      <c r="AB225" s="29"/>
      <c r="AC225" s="30">
        <f t="shared" si="58"/>
        <v>4441442.7861584043</v>
      </c>
      <c r="AD225" s="30">
        <f t="shared" si="59"/>
        <v>17765771.144633617</v>
      </c>
      <c r="AE225" s="24"/>
      <c r="AF225" s="24">
        <f t="shared" si="62"/>
        <v>7927.8606920797374</v>
      </c>
      <c r="AG225" s="24">
        <f t="shared" si="63"/>
        <v>-18741.607498221441</v>
      </c>
      <c r="AI225" s="24">
        <f>IF(OR(B225="Q2",B225="Q3"),Business_peak/E225,Business_nonpeak/E225)</f>
        <v>11499.999999999998</v>
      </c>
      <c r="AJ225" s="24">
        <f>IF(OR(B225="Q2",B225="Q3"),Economic_peak/F225,Economic_nonpeak/F225)</f>
        <v>327.66990291262135</v>
      </c>
      <c r="AO225">
        <f>AF225/AI225</f>
        <v>0.68937919061562947</v>
      </c>
      <c r="AP225">
        <f>AG225/AJ225</f>
        <v>-57.196609550127661</v>
      </c>
    </row>
    <row r="226" spans="1:42" x14ac:dyDescent="0.25">
      <c r="A226" s="6">
        <v>220</v>
      </c>
      <c r="B226" s="1" t="s">
        <v>1</v>
      </c>
      <c r="C226" s="1"/>
      <c r="D226" s="1">
        <v>110</v>
      </c>
      <c r="E226" s="1">
        <v>20</v>
      </c>
      <c r="F226" s="1">
        <v>233</v>
      </c>
      <c r="G226" s="3">
        <v>0</v>
      </c>
      <c r="N226" s="10">
        <f t="shared" si="48"/>
        <v>4599999.9999999991</v>
      </c>
      <c r="O226" s="10">
        <f t="shared" si="49"/>
        <v>15727500</v>
      </c>
      <c r="P226" s="24">
        <f t="shared" si="60"/>
        <v>20327500</v>
      </c>
      <c r="R226" s="10">
        <f t="shared" si="50"/>
        <v>2000000</v>
      </c>
      <c r="S226" s="10">
        <f t="shared" si="51"/>
        <v>1500000</v>
      </c>
      <c r="T226" s="10">
        <f t="shared" si="52"/>
        <v>18044000</v>
      </c>
      <c r="U226" s="24">
        <f t="shared" si="53"/>
        <v>5081875</v>
      </c>
      <c r="V226" s="10">
        <f t="shared" si="54"/>
        <v>300000</v>
      </c>
      <c r="W226" s="24">
        <f t="shared" si="55"/>
        <v>150163.93079202034</v>
      </c>
      <c r="X226" s="24">
        <f t="shared" si="61"/>
        <v>27076038.930792019</v>
      </c>
      <c r="Z226" s="28">
        <f t="shared" si="56"/>
        <v>-22476038.930792019</v>
      </c>
      <c r="AA226" s="28">
        <f t="shared" si="57"/>
        <v>-11348538.930792019</v>
      </c>
      <c r="AB226" s="29"/>
      <c r="AC226" s="30">
        <f t="shared" si="58"/>
        <v>5415207.7861584043</v>
      </c>
      <c r="AD226" s="30">
        <f t="shared" si="59"/>
        <v>21660831.144633617</v>
      </c>
      <c r="AE226" s="24"/>
      <c r="AF226" s="24">
        <f t="shared" si="62"/>
        <v>-40760.389307920261</v>
      </c>
      <c r="AG226" s="24">
        <f t="shared" si="63"/>
        <v>-25464.94053490823</v>
      </c>
      <c r="AI226" s="24">
        <f>IF(OR(B226="Q2",B226="Q3"),Business_peak/E226,Business_nonpeak/E226)</f>
        <v>11499.999999999998</v>
      </c>
      <c r="AJ226" s="24">
        <f>IF(OR(B226="Q2",B226="Q3"),Economic_peak/F226,Economic_nonpeak/F226)</f>
        <v>289.69957081545067</v>
      </c>
      <c r="AO226">
        <f>AF226/AI226</f>
        <v>-3.5443816789495886</v>
      </c>
      <c r="AP226">
        <f>AG226/AJ226</f>
        <v>-87.901202142720251</v>
      </c>
    </row>
    <row r="227" spans="1:42" x14ac:dyDescent="0.25">
      <c r="A227" s="6">
        <v>221</v>
      </c>
      <c r="B227" s="1" t="s">
        <v>1</v>
      </c>
      <c r="C227" s="1"/>
      <c r="D227" s="1">
        <v>111</v>
      </c>
      <c r="E227" s="1">
        <v>26</v>
      </c>
      <c r="F227" s="1">
        <v>202</v>
      </c>
      <c r="G227" s="3">
        <v>0</v>
      </c>
      <c r="N227" s="10">
        <f t="shared" si="48"/>
        <v>5979999.9999999991</v>
      </c>
      <c r="O227" s="10">
        <f t="shared" si="49"/>
        <v>13635000</v>
      </c>
      <c r="P227" s="24">
        <f t="shared" si="60"/>
        <v>19615000</v>
      </c>
      <c r="R227" s="10">
        <f t="shared" si="50"/>
        <v>2000000</v>
      </c>
      <c r="S227" s="10">
        <f t="shared" si="51"/>
        <v>2500000</v>
      </c>
      <c r="T227" s="10">
        <f t="shared" si="52"/>
        <v>18044000</v>
      </c>
      <c r="U227" s="24">
        <f t="shared" si="53"/>
        <v>4903750</v>
      </c>
      <c r="V227" s="10">
        <f t="shared" si="54"/>
        <v>300000</v>
      </c>
      <c r="W227" s="24">
        <f t="shared" si="55"/>
        <v>150163.93079202034</v>
      </c>
      <c r="X227" s="24">
        <f t="shared" si="61"/>
        <v>27897913.930792019</v>
      </c>
      <c r="Z227" s="28">
        <f t="shared" si="56"/>
        <v>-21917913.930792019</v>
      </c>
      <c r="AA227" s="28">
        <f t="shared" si="57"/>
        <v>-14262913.930792019</v>
      </c>
      <c r="AB227" s="29"/>
      <c r="AC227" s="30">
        <f t="shared" si="58"/>
        <v>5579582.7861584043</v>
      </c>
      <c r="AD227" s="30">
        <f t="shared" si="59"/>
        <v>22318331.144633617</v>
      </c>
      <c r="AE227" s="24"/>
      <c r="AF227" s="24">
        <f t="shared" si="62"/>
        <v>15400.662070830567</v>
      </c>
      <c r="AG227" s="24">
        <f t="shared" si="63"/>
        <v>-42986.787844720879</v>
      </c>
      <c r="AI227" s="24">
        <f>IF(OR(B227="Q2",B227="Q3"),Business_peak/E227,Business_nonpeak/E227)</f>
        <v>8846.1538461538457</v>
      </c>
      <c r="AJ227" s="24">
        <f>IF(OR(B227="Q2",B227="Q3"),Economic_peak/F227,Economic_nonpeak/F227)</f>
        <v>334.15841584158414</v>
      </c>
      <c r="AO227">
        <f>AF227/AI227</f>
        <v>1.7409444080069338</v>
      </c>
      <c r="AP227">
        <f>AG227/AJ227</f>
        <v>-128.64194288346101</v>
      </c>
    </row>
    <row r="228" spans="1:42" x14ac:dyDescent="0.25">
      <c r="A228" s="6">
        <v>222</v>
      </c>
      <c r="B228" s="1" t="s">
        <v>1</v>
      </c>
      <c r="C228" s="1"/>
      <c r="D228" s="1">
        <v>111</v>
      </c>
      <c r="E228" s="1">
        <v>15</v>
      </c>
      <c r="F228" s="1">
        <v>182</v>
      </c>
      <c r="G228" s="3">
        <v>1</v>
      </c>
      <c r="N228" s="10">
        <f t="shared" si="48"/>
        <v>3449999.9999999995</v>
      </c>
      <c r="O228" s="10">
        <f t="shared" si="49"/>
        <v>12285000</v>
      </c>
      <c r="P228" s="24">
        <f t="shared" si="60"/>
        <v>15735000</v>
      </c>
      <c r="R228" s="10">
        <f t="shared" si="50"/>
        <v>2000000</v>
      </c>
      <c r="S228" s="10">
        <f t="shared" si="51"/>
        <v>1500000</v>
      </c>
      <c r="T228" s="10">
        <f t="shared" si="52"/>
        <v>20750600</v>
      </c>
      <c r="U228" s="24">
        <f t="shared" si="53"/>
        <v>3933750</v>
      </c>
      <c r="V228" s="10">
        <f t="shared" si="54"/>
        <v>300000</v>
      </c>
      <c r="W228" s="24">
        <f t="shared" si="55"/>
        <v>150163.93079202034</v>
      </c>
      <c r="X228" s="24">
        <f t="shared" si="61"/>
        <v>28634513.930792019</v>
      </c>
      <c r="Z228" s="28">
        <f t="shared" si="56"/>
        <v>-25184513.930792019</v>
      </c>
      <c r="AA228" s="28">
        <f t="shared" si="57"/>
        <v>-16349513.930792019</v>
      </c>
      <c r="AB228" s="29"/>
      <c r="AC228" s="30">
        <f t="shared" si="58"/>
        <v>5726902.7861584043</v>
      </c>
      <c r="AD228" s="30">
        <f t="shared" si="59"/>
        <v>22907611.144633617</v>
      </c>
      <c r="AE228" s="24"/>
      <c r="AF228" s="24">
        <f t="shared" si="62"/>
        <v>-151793.51907722699</v>
      </c>
      <c r="AG228" s="24">
        <f t="shared" si="63"/>
        <v>-58365.99530018471</v>
      </c>
      <c r="AI228" s="24">
        <f>IF(OR(B228="Q2",B228="Q3"),Business_peak/E228,Business_nonpeak/E228)</f>
        <v>15333.333333333332</v>
      </c>
      <c r="AJ228" s="24">
        <f>IF(OR(B228="Q2",B228="Q3"),Economic_peak/F228,Economic_nonpeak/F228)</f>
        <v>370.87912087912088</v>
      </c>
      <c r="AO228">
        <f>AF228/AI228</f>
        <v>-9.8995773311234991</v>
      </c>
      <c r="AP228">
        <f>AG228/AJ228</f>
        <v>-157.37201695753507</v>
      </c>
    </row>
    <row r="229" spans="1:42" x14ac:dyDescent="0.25">
      <c r="A229" s="6">
        <v>223</v>
      </c>
      <c r="B229" s="1" t="s">
        <v>1</v>
      </c>
      <c r="C229" s="1"/>
      <c r="D229" s="1">
        <v>112</v>
      </c>
      <c r="E229" s="1">
        <v>15</v>
      </c>
      <c r="F229" s="1">
        <v>188</v>
      </c>
      <c r="G229" s="3">
        <v>0</v>
      </c>
      <c r="N229" s="10">
        <f t="shared" si="48"/>
        <v>3449999.9999999995</v>
      </c>
      <c r="O229" s="10">
        <f t="shared" si="49"/>
        <v>12690000</v>
      </c>
      <c r="P229" s="24">
        <f t="shared" si="60"/>
        <v>16140000</v>
      </c>
      <c r="R229" s="10">
        <f t="shared" si="50"/>
        <v>2000000</v>
      </c>
      <c r="S229" s="10">
        <f t="shared" si="51"/>
        <v>2500000</v>
      </c>
      <c r="T229" s="10">
        <f t="shared" si="52"/>
        <v>18044000</v>
      </c>
      <c r="U229" s="24">
        <f t="shared" si="53"/>
        <v>4035000</v>
      </c>
      <c r="V229" s="10">
        <f t="shared" si="54"/>
        <v>300000</v>
      </c>
      <c r="W229" s="24">
        <f t="shared" si="55"/>
        <v>150163.93079202034</v>
      </c>
      <c r="X229" s="24">
        <f t="shared" si="61"/>
        <v>27029163.930792019</v>
      </c>
      <c r="Z229" s="28">
        <f t="shared" si="56"/>
        <v>-23579163.930792019</v>
      </c>
      <c r="AA229" s="28">
        <f t="shared" si="57"/>
        <v>-14339163.930792019</v>
      </c>
      <c r="AB229" s="29"/>
      <c r="AC229" s="30">
        <f t="shared" si="58"/>
        <v>5405832.7861584043</v>
      </c>
      <c r="AD229" s="30">
        <f t="shared" si="59"/>
        <v>21623331.144633617</v>
      </c>
      <c r="AE229" s="24"/>
      <c r="AF229" s="24">
        <f t="shared" si="62"/>
        <v>-130388.85241056031</v>
      </c>
      <c r="AG229" s="24">
        <f t="shared" si="63"/>
        <v>-47517.718854434133</v>
      </c>
      <c r="AI229" s="24">
        <f>IF(OR(B229="Q2",B229="Q3"),Business_peak/E229,Business_nonpeak/E229)</f>
        <v>15333.333333333332</v>
      </c>
      <c r="AJ229" s="24">
        <f>IF(OR(B229="Q2",B229="Q3"),Economic_peak/F229,Economic_nonpeak/F229)</f>
        <v>359.04255319148939</v>
      </c>
      <c r="AO229">
        <f>AF229/AI229</f>
        <v>-8.503620809384369</v>
      </c>
      <c r="AP229">
        <f>AG229/AJ229</f>
        <v>-132.34564658716468</v>
      </c>
    </row>
    <row r="230" spans="1:42" x14ac:dyDescent="0.25">
      <c r="A230" s="6">
        <v>224</v>
      </c>
      <c r="B230" s="1" t="s">
        <v>1</v>
      </c>
      <c r="C230" s="1"/>
      <c r="D230" s="1">
        <v>112</v>
      </c>
      <c r="E230" s="1">
        <v>19</v>
      </c>
      <c r="F230" s="1">
        <v>204</v>
      </c>
      <c r="G230" s="3">
        <v>0</v>
      </c>
      <c r="N230" s="10">
        <f t="shared" si="48"/>
        <v>4369999.9999999991</v>
      </c>
      <c r="O230" s="10">
        <f t="shared" si="49"/>
        <v>13770000</v>
      </c>
      <c r="P230" s="24">
        <f t="shared" si="60"/>
        <v>18140000</v>
      </c>
      <c r="R230" s="10">
        <f t="shared" si="50"/>
        <v>2000000</v>
      </c>
      <c r="S230" s="10">
        <f t="shared" si="51"/>
        <v>1500000</v>
      </c>
      <c r="T230" s="10">
        <f t="shared" si="52"/>
        <v>18044000</v>
      </c>
      <c r="U230" s="24">
        <f t="shared" si="53"/>
        <v>4535000</v>
      </c>
      <c r="V230" s="10">
        <f t="shared" si="54"/>
        <v>300000</v>
      </c>
      <c r="W230" s="24">
        <f t="shared" si="55"/>
        <v>150163.93079202034</v>
      </c>
      <c r="X230" s="24">
        <f t="shared" si="61"/>
        <v>26529163.930792019</v>
      </c>
      <c r="Z230" s="28">
        <f t="shared" si="56"/>
        <v>-22159163.930792019</v>
      </c>
      <c r="AA230" s="28">
        <f t="shared" si="57"/>
        <v>-12759163.930792019</v>
      </c>
      <c r="AB230" s="29"/>
      <c r="AC230" s="30">
        <f t="shared" si="58"/>
        <v>5305832.7861584043</v>
      </c>
      <c r="AD230" s="30">
        <f t="shared" si="59"/>
        <v>21223331.144633617</v>
      </c>
      <c r="AE230" s="24"/>
      <c r="AF230" s="24">
        <f t="shared" si="62"/>
        <v>-49254.357166231857</v>
      </c>
      <c r="AG230" s="24">
        <f t="shared" si="63"/>
        <v>-36535.936983498126</v>
      </c>
      <c r="AI230" s="24">
        <f>IF(OR(B230="Q2",B230="Q3"),Business_peak/E230,Business_nonpeak/E230)</f>
        <v>12105.263157894735</v>
      </c>
      <c r="AJ230" s="24">
        <f>IF(OR(B230="Q2",B230="Q3"),Economic_peak/F230,Economic_nonpeak/F230)</f>
        <v>330.88235294117646</v>
      </c>
      <c r="AO230">
        <f>AF230/AI230</f>
        <v>-4.0688382006887194</v>
      </c>
      <c r="AP230">
        <f>AG230/AJ230</f>
        <v>-110.41972066123878</v>
      </c>
    </row>
    <row r="231" spans="1:42" x14ac:dyDescent="0.25">
      <c r="A231" s="6">
        <v>225</v>
      </c>
      <c r="B231" s="1" t="s">
        <v>1</v>
      </c>
      <c r="C231" s="1"/>
      <c r="D231" s="1">
        <v>113</v>
      </c>
      <c r="E231" s="1">
        <v>18</v>
      </c>
      <c r="F231" s="1">
        <v>155</v>
      </c>
      <c r="G231" s="3">
        <v>0</v>
      </c>
      <c r="N231" s="10">
        <f t="shared" si="48"/>
        <v>4139999.9999999995</v>
      </c>
      <c r="O231" s="10">
        <f t="shared" si="49"/>
        <v>10462500</v>
      </c>
      <c r="P231" s="24">
        <f t="shared" si="60"/>
        <v>14602500</v>
      </c>
      <c r="R231" s="10">
        <f t="shared" si="50"/>
        <v>2000000</v>
      </c>
      <c r="S231" s="10">
        <f t="shared" si="51"/>
        <v>2500000</v>
      </c>
      <c r="T231" s="10">
        <f t="shared" si="52"/>
        <v>18044000</v>
      </c>
      <c r="U231" s="24">
        <f t="shared" si="53"/>
        <v>3650625</v>
      </c>
      <c r="V231" s="10">
        <f t="shared" si="54"/>
        <v>300000</v>
      </c>
      <c r="W231" s="24">
        <f t="shared" si="55"/>
        <v>150163.93079202034</v>
      </c>
      <c r="X231" s="24">
        <f t="shared" si="61"/>
        <v>26644788.930792019</v>
      </c>
      <c r="Z231" s="28">
        <f t="shared" si="56"/>
        <v>-22504788.930792019</v>
      </c>
      <c r="AA231" s="28">
        <f t="shared" si="57"/>
        <v>-16182288.930792019</v>
      </c>
      <c r="AB231" s="29"/>
      <c r="AC231" s="30">
        <f t="shared" si="58"/>
        <v>5328957.7861584043</v>
      </c>
      <c r="AD231" s="30">
        <f t="shared" si="59"/>
        <v>21315831.144633617</v>
      </c>
      <c r="AE231" s="24"/>
      <c r="AF231" s="24">
        <f t="shared" si="62"/>
        <v>-66053.210342133592</v>
      </c>
      <c r="AG231" s="24">
        <f t="shared" si="63"/>
        <v>-70021.491255700763</v>
      </c>
      <c r="AI231" s="24">
        <f>IF(OR(B231="Q2",B231="Q3"),Business_peak/E231,Business_nonpeak/E231)</f>
        <v>12777.777777777776</v>
      </c>
      <c r="AJ231" s="24">
        <f>IF(OR(B231="Q2",B231="Q3"),Economic_peak/F231,Economic_nonpeak/F231)</f>
        <v>435.48387096774195</v>
      </c>
      <c r="AO231">
        <f>AF231/AI231</f>
        <v>-5.1693816789495868</v>
      </c>
      <c r="AP231">
        <f>AG231/AJ231</f>
        <v>-160.79009103160917</v>
      </c>
    </row>
    <row r="232" spans="1:42" x14ac:dyDescent="0.25">
      <c r="A232" s="6">
        <v>226</v>
      </c>
      <c r="B232" s="1" t="s">
        <v>1</v>
      </c>
      <c r="C232" s="1"/>
      <c r="D232" s="1">
        <v>113</v>
      </c>
      <c r="E232" s="1">
        <v>28</v>
      </c>
      <c r="F232" s="1">
        <v>232</v>
      </c>
      <c r="G232" s="3">
        <v>1</v>
      </c>
      <c r="N232" s="10">
        <f t="shared" si="48"/>
        <v>6439999.9999999991</v>
      </c>
      <c r="O232" s="10">
        <f t="shared" si="49"/>
        <v>15660000</v>
      </c>
      <c r="P232" s="24">
        <f t="shared" si="60"/>
        <v>22100000</v>
      </c>
      <c r="R232" s="10">
        <f t="shared" si="50"/>
        <v>2000000</v>
      </c>
      <c r="S232" s="10">
        <f t="shared" si="51"/>
        <v>1500000</v>
      </c>
      <c r="T232" s="10">
        <f t="shared" si="52"/>
        <v>20750600</v>
      </c>
      <c r="U232" s="24">
        <f t="shared" si="53"/>
        <v>5525000</v>
      </c>
      <c r="V232" s="10">
        <f t="shared" si="54"/>
        <v>300000</v>
      </c>
      <c r="W232" s="24">
        <f t="shared" si="55"/>
        <v>150163.93079202034</v>
      </c>
      <c r="X232" s="24">
        <f t="shared" si="61"/>
        <v>30225763.930792019</v>
      </c>
      <c r="Z232" s="28">
        <f t="shared" si="56"/>
        <v>-23785763.930792019</v>
      </c>
      <c r="AA232" s="28">
        <f t="shared" si="57"/>
        <v>-14565763.930792019</v>
      </c>
      <c r="AB232" s="29"/>
      <c r="AC232" s="30">
        <f t="shared" si="58"/>
        <v>6045152.7861584043</v>
      </c>
      <c r="AD232" s="30">
        <f t="shared" si="59"/>
        <v>24180611.144633617</v>
      </c>
      <c r="AE232" s="24"/>
      <c r="AF232" s="24">
        <f t="shared" si="62"/>
        <v>14101.686208628384</v>
      </c>
      <c r="AG232" s="24">
        <f t="shared" si="63"/>
        <v>-36726.772175144899</v>
      </c>
      <c r="AI232" s="24">
        <f>IF(OR(B232="Q2",B232="Q3"),Business_peak/E232,Business_nonpeak/E232)</f>
        <v>8214.2857142857138</v>
      </c>
      <c r="AJ232" s="24">
        <f>IF(OR(B232="Q2",B232="Q3"),Economic_peak/F232,Economic_nonpeak/F232)</f>
        <v>290.94827586206895</v>
      </c>
      <c r="AO232">
        <f>AF232/AI232</f>
        <v>1.7167270167025859</v>
      </c>
      <c r="AP232">
        <f>AG232/AJ232</f>
        <v>-126.23127621679433</v>
      </c>
    </row>
    <row r="233" spans="1:42" x14ac:dyDescent="0.25">
      <c r="A233" s="6">
        <v>227</v>
      </c>
      <c r="B233" s="1" t="s">
        <v>1</v>
      </c>
      <c r="C233" s="1"/>
      <c r="D233" s="1">
        <v>114</v>
      </c>
      <c r="E233" s="1">
        <v>22</v>
      </c>
      <c r="F233" s="1">
        <v>169</v>
      </c>
      <c r="G233" s="3">
        <v>-2</v>
      </c>
      <c r="N233" s="10">
        <f t="shared" si="48"/>
        <v>5059999.9999999991</v>
      </c>
      <c r="O233" s="10">
        <f t="shared" si="49"/>
        <v>11407500</v>
      </c>
      <c r="P233" s="24">
        <f t="shared" si="60"/>
        <v>16467500</v>
      </c>
      <c r="R233" s="10">
        <f t="shared" si="50"/>
        <v>2000000</v>
      </c>
      <c r="S233" s="10">
        <f t="shared" si="51"/>
        <v>2500000</v>
      </c>
      <c r="T233" s="10">
        <f t="shared" si="52"/>
        <v>12630800</v>
      </c>
      <c r="U233" s="24">
        <f t="shared" si="53"/>
        <v>4116875</v>
      </c>
      <c r="V233" s="10">
        <f t="shared" si="54"/>
        <v>300000</v>
      </c>
      <c r="W233" s="24">
        <f t="shared" si="55"/>
        <v>150163.93079202034</v>
      </c>
      <c r="X233" s="24">
        <f t="shared" si="61"/>
        <v>21697838.930792019</v>
      </c>
      <c r="Z233" s="28">
        <f t="shared" si="56"/>
        <v>-16637838.930792019</v>
      </c>
      <c r="AA233" s="28">
        <f t="shared" si="57"/>
        <v>-10290338.930792019</v>
      </c>
      <c r="AB233" s="29"/>
      <c r="AC233" s="30">
        <f t="shared" si="58"/>
        <v>4339567.7861584043</v>
      </c>
      <c r="AD233" s="30">
        <f t="shared" si="59"/>
        <v>17358271.144633617</v>
      </c>
      <c r="AE233" s="24"/>
      <c r="AF233" s="24">
        <f t="shared" si="62"/>
        <v>32746.91881098158</v>
      </c>
      <c r="AG233" s="24">
        <f t="shared" si="63"/>
        <v>-35211.663577713713</v>
      </c>
      <c r="AI233" s="24">
        <f>IF(OR(B233="Q2",B233="Q3"),Business_peak/E233,Business_nonpeak/E233)</f>
        <v>10454.545454545454</v>
      </c>
      <c r="AJ233" s="24">
        <f>IF(OR(B233="Q2",B233="Q3"),Economic_peak/F233,Economic_nonpeak/F233)</f>
        <v>399.40828402366861</v>
      </c>
      <c r="AO233">
        <f>AF233/AI233</f>
        <v>3.132313973224325</v>
      </c>
      <c r="AP233">
        <f>AG233/AJ233</f>
        <v>-88.159572513090637</v>
      </c>
    </row>
    <row r="234" spans="1:42" x14ac:dyDescent="0.25">
      <c r="A234" s="6">
        <v>228</v>
      </c>
      <c r="B234" s="1" t="s">
        <v>1</v>
      </c>
      <c r="C234" s="1"/>
      <c r="D234" s="1">
        <v>114</v>
      </c>
      <c r="E234" s="1">
        <v>23</v>
      </c>
      <c r="F234" s="1">
        <v>198</v>
      </c>
      <c r="G234" s="3">
        <v>1</v>
      </c>
      <c r="N234" s="10">
        <f t="shared" si="48"/>
        <v>5289999.9999999991</v>
      </c>
      <c r="O234" s="10">
        <f t="shared" si="49"/>
        <v>13365000</v>
      </c>
      <c r="P234" s="24">
        <f t="shared" si="60"/>
        <v>18655000</v>
      </c>
      <c r="R234" s="10">
        <f t="shared" si="50"/>
        <v>2000000</v>
      </c>
      <c r="S234" s="10">
        <f t="shared" si="51"/>
        <v>1500000</v>
      </c>
      <c r="T234" s="10">
        <f t="shared" si="52"/>
        <v>20750600</v>
      </c>
      <c r="U234" s="24">
        <f t="shared" si="53"/>
        <v>4663750</v>
      </c>
      <c r="V234" s="10">
        <f t="shared" si="54"/>
        <v>300000</v>
      </c>
      <c r="W234" s="24">
        <f t="shared" si="55"/>
        <v>150163.93079202034</v>
      </c>
      <c r="X234" s="24">
        <f t="shared" si="61"/>
        <v>29364513.930792019</v>
      </c>
      <c r="Z234" s="28">
        <f t="shared" si="56"/>
        <v>-24074513.930792019</v>
      </c>
      <c r="AA234" s="28">
        <f t="shared" si="57"/>
        <v>-15999513.930792019</v>
      </c>
      <c r="AB234" s="29"/>
      <c r="AC234" s="30">
        <f t="shared" si="58"/>
        <v>5872902.7861584043</v>
      </c>
      <c r="AD234" s="30">
        <f t="shared" si="59"/>
        <v>23491611.144633617</v>
      </c>
      <c r="AE234" s="24"/>
      <c r="AF234" s="24">
        <f t="shared" si="62"/>
        <v>-25343.599398191531</v>
      </c>
      <c r="AG234" s="24">
        <f t="shared" si="63"/>
        <v>-51144.500730472813</v>
      </c>
      <c r="AI234" s="24">
        <f>IF(OR(B234="Q2",B234="Q3"),Business_peak/E234,Business_nonpeak/E234)</f>
        <v>9999.9999999999982</v>
      </c>
      <c r="AJ234" s="24">
        <f>IF(OR(B234="Q2",B234="Q3"),Economic_peak/F234,Economic_nonpeak/F234)</f>
        <v>340.90909090909093</v>
      </c>
      <c r="AO234">
        <f>AF234/AI234</f>
        <v>-2.5343599398191534</v>
      </c>
      <c r="AP234">
        <f>AG234/AJ234</f>
        <v>-150.0238688093869</v>
      </c>
    </row>
    <row r="235" spans="1:42" x14ac:dyDescent="0.25">
      <c r="A235" s="6">
        <v>229</v>
      </c>
      <c r="B235" s="1" t="s">
        <v>1</v>
      </c>
      <c r="C235" s="1"/>
      <c r="D235" s="1">
        <v>115</v>
      </c>
      <c r="E235" s="1">
        <v>27</v>
      </c>
      <c r="F235" s="1">
        <v>163</v>
      </c>
      <c r="G235" s="3">
        <v>-2</v>
      </c>
      <c r="N235" s="10">
        <f t="shared" si="48"/>
        <v>6209999.9999999991</v>
      </c>
      <c r="O235" s="10">
        <f t="shared" si="49"/>
        <v>11002500</v>
      </c>
      <c r="P235" s="24">
        <f t="shared" si="60"/>
        <v>17212500</v>
      </c>
      <c r="R235" s="10">
        <f t="shared" si="50"/>
        <v>2000000</v>
      </c>
      <c r="S235" s="10">
        <f t="shared" si="51"/>
        <v>2500000</v>
      </c>
      <c r="T235" s="10">
        <f t="shared" si="52"/>
        <v>12630800</v>
      </c>
      <c r="U235" s="24">
        <f t="shared" si="53"/>
        <v>4303125</v>
      </c>
      <c r="V235" s="10">
        <f t="shared" si="54"/>
        <v>300000</v>
      </c>
      <c r="W235" s="24">
        <f t="shared" si="55"/>
        <v>150163.93079202034</v>
      </c>
      <c r="X235" s="24">
        <f t="shared" si="61"/>
        <v>21884088.930792019</v>
      </c>
      <c r="Z235" s="28">
        <f t="shared" si="56"/>
        <v>-15674088.930792019</v>
      </c>
      <c r="AA235" s="28">
        <f t="shared" si="57"/>
        <v>-10881588.930792019</v>
      </c>
      <c r="AB235" s="29"/>
      <c r="AC235" s="30">
        <f t="shared" si="58"/>
        <v>4376817.7861584043</v>
      </c>
      <c r="AD235" s="30">
        <f t="shared" si="59"/>
        <v>17507271.144633617</v>
      </c>
      <c r="AE235" s="24"/>
      <c r="AF235" s="24">
        <f t="shared" si="62"/>
        <v>67895.63754968869</v>
      </c>
      <c r="AG235" s="24">
        <f t="shared" si="63"/>
        <v>-39906.571439470048</v>
      </c>
      <c r="AI235" s="24">
        <f>IF(OR(B235="Q2",B235="Q3"),Business_peak/E235,Business_nonpeak/E235)</f>
        <v>8518.5185185185182</v>
      </c>
      <c r="AJ235" s="24">
        <f>IF(OR(B235="Q2",B235="Q3"),Economic_peak/F235,Economic_nonpeak/F235)</f>
        <v>414.11042944785277</v>
      </c>
      <c r="AO235">
        <f>AF235/AI235</f>
        <v>7.970357451485194</v>
      </c>
      <c r="AP235">
        <f>AG235/AJ235</f>
        <v>-96.366979920498039</v>
      </c>
    </row>
    <row r="236" spans="1:42" x14ac:dyDescent="0.25">
      <c r="A236" s="6">
        <v>230</v>
      </c>
      <c r="B236" s="1" t="s">
        <v>1</v>
      </c>
      <c r="C236" s="1"/>
      <c r="D236" s="1">
        <v>115</v>
      </c>
      <c r="E236" s="1">
        <v>28</v>
      </c>
      <c r="F236" s="1">
        <v>169</v>
      </c>
      <c r="G236" s="3">
        <v>0</v>
      </c>
      <c r="N236" s="10">
        <f t="shared" si="48"/>
        <v>6439999.9999999991</v>
      </c>
      <c r="O236" s="10">
        <f t="shared" si="49"/>
        <v>11407500</v>
      </c>
      <c r="P236" s="24">
        <f t="shared" si="60"/>
        <v>17847500</v>
      </c>
      <c r="R236" s="10">
        <f t="shared" si="50"/>
        <v>2000000</v>
      </c>
      <c r="S236" s="10">
        <f t="shared" si="51"/>
        <v>1500000</v>
      </c>
      <c r="T236" s="10">
        <f t="shared" si="52"/>
        <v>18044000</v>
      </c>
      <c r="U236" s="24">
        <f t="shared" si="53"/>
        <v>4461875</v>
      </c>
      <c r="V236" s="10">
        <f t="shared" si="54"/>
        <v>300000</v>
      </c>
      <c r="W236" s="24">
        <f t="shared" si="55"/>
        <v>150163.93079202034</v>
      </c>
      <c r="X236" s="24">
        <f t="shared" si="61"/>
        <v>26456038.930792019</v>
      </c>
      <c r="Z236" s="28">
        <f t="shared" si="56"/>
        <v>-20016038.930792019</v>
      </c>
      <c r="AA236" s="28">
        <f t="shared" si="57"/>
        <v>-15048538.930792019</v>
      </c>
      <c r="AB236" s="29"/>
      <c r="AC236" s="30">
        <f t="shared" si="58"/>
        <v>5291207.7861584043</v>
      </c>
      <c r="AD236" s="30">
        <f t="shared" si="59"/>
        <v>21164831.144633617</v>
      </c>
      <c r="AE236" s="24"/>
      <c r="AF236" s="24">
        <f t="shared" si="62"/>
        <v>41028.293351485525</v>
      </c>
      <c r="AG236" s="24">
        <f t="shared" si="63"/>
        <v>-57735.687246352762</v>
      </c>
      <c r="AI236" s="24">
        <f>IF(OR(B236="Q2",B236="Q3"),Business_peak/E236,Business_nonpeak/E236)</f>
        <v>8214.2857142857138</v>
      </c>
      <c r="AJ236" s="24">
        <f>IF(OR(B236="Q2",B236="Q3"),Economic_peak/F236,Economic_nonpeak/F236)</f>
        <v>399.40828402366861</v>
      </c>
      <c r="AO236">
        <f>AF236/AI236</f>
        <v>4.9947487558330206</v>
      </c>
      <c r="AP236">
        <f>AG236/AJ236</f>
        <v>-144.55305399457211</v>
      </c>
    </row>
    <row r="237" spans="1:42" x14ac:dyDescent="0.25">
      <c r="A237" s="6">
        <v>231</v>
      </c>
      <c r="B237" s="1" t="s">
        <v>1</v>
      </c>
      <c r="C237" s="1"/>
      <c r="D237" s="1">
        <v>116</v>
      </c>
      <c r="E237" s="1">
        <v>17</v>
      </c>
      <c r="F237" s="1">
        <v>193</v>
      </c>
      <c r="G237" s="3">
        <v>-2</v>
      </c>
      <c r="N237" s="10">
        <f t="shared" si="48"/>
        <v>3909999.9999999995</v>
      </c>
      <c r="O237" s="10">
        <f t="shared" si="49"/>
        <v>13027500</v>
      </c>
      <c r="P237" s="24">
        <f t="shared" si="60"/>
        <v>16937500</v>
      </c>
      <c r="R237" s="10">
        <f t="shared" si="50"/>
        <v>2000000</v>
      </c>
      <c r="S237" s="10">
        <f t="shared" si="51"/>
        <v>2500000</v>
      </c>
      <c r="T237" s="10">
        <f t="shared" si="52"/>
        <v>12630800</v>
      </c>
      <c r="U237" s="24">
        <f t="shared" si="53"/>
        <v>4234375</v>
      </c>
      <c r="V237" s="10">
        <f t="shared" si="54"/>
        <v>300000</v>
      </c>
      <c r="W237" s="24">
        <f t="shared" si="55"/>
        <v>150163.93079202034</v>
      </c>
      <c r="X237" s="24">
        <f t="shared" si="61"/>
        <v>21815338.930792019</v>
      </c>
      <c r="Z237" s="28">
        <f t="shared" si="56"/>
        <v>-17905338.930792019</v>
      </c>
      <c r="AA237" s="28">
        <f t="shared" si="57"/>
        <v>-8787838.9307920188</v>
      </c>
      <c r="AB237" s="29"/>
      <c r="AC237" s="30">
        <f t="shared" si="58"/>
        <v>4363067.7861584043</v>
      </c>
      <c r="AD237" s="30">
        <f t="shared" si="59"/>
        <v>17452271.144633617</v>
      </c>
      <c r="AE237" s="24"/>
      <c r="AF237" s="24">
        <f t="shared" si="62"/>
        <v>-26651.046244612047</v>
      </c>
      <c r="AG237" s="24">
        <f t="shared" si="63"/>
        <v>-22926.275360795946</v>
      </c>
      <c r="AI237" s="24">
        <f>IF(OR(B237="Q2",B237="Q3"),Business_peak/E237,Business_nonpeak/E237)</f>
        <v>13529.411764705881</v>
      </c>
      <c r="AJ237" s="24">
        <f>IF(OR(B237="Q2",B237="Q3"),Economic_peak/F237,Economic_nonpeak/F237)</f>
        <v>349.74093264248705</v>
      </c>
      <c r="AO237">
        <f>AF237/AI237</f>
        <v>-1.9698599398191514</v>
      </c>
      <c r="AP237">
        <f>AG237/AJ237</f>
        <v>-65.552165105683216</v>
      </c>
    </row>
    <row r="238" spans="1:42" x14ac:dyDescent="0.25">
      <c r="A238" s="6">
        <v>232</v>
      </c>
      <c r="B238" s="1" t="s">
        <v>1</v>
      </c>
      <c r="C238" s="1"/>
      <c r="D238" s="1">
        <v>116</v>
      </c>
      <c r="E238" s="1">
        <v>16</v>
      </c>
      <c r="F238" s="1">
        <v>197</v>
      </c>
      <c r="G238" s="3">
        <v>1</v>
      </c>
      <c r="N238" s="10">
        <f t="shared" si="48"/>
        <v>3679999.9999999995</v>
      </c>
      <c r="O238" s="10">
        <f t="shared" si="49"/>
        <v>13297500</v>
      </c>
      <c r="P238" s="24">
        <f t="shared" si="60"/>
        <v>16977500</v>
      </c>
      <c r="R238" s="10">
        <f t="shared" si="50"/>
        <v>2000000</v>
      </c>
      <c r="S238" s="10">
        <f t="shared" si="51"/>
        <v>1500000</v>
      </c>
      <c r="T238" s="10">
        <f t="shared" si="52"/>
        <v>20750600</v>
      </c>
      <c r="U238" s="24">
        <f t="shared" si="53"/>
        <v>4244375</v>
      </c>
      <c r="V238" s="10">
        <f t="shared" si="54"/>
        <v>300000</v>
      </c>
      <c r="W238" s="24">
        <f t="shared" si="55"/>
        <v>150163.93079202034</v>
      </c>
      <c r="X238" s="24">
        <f t="shared" si="61"/>
        <v>28945138.930792019</v>
      </c>
      <c r="Z238" s="28">
        <f t="shared" si="56"/>
        <v>-25265138.930792019</v>
      </c>
      <c r="AA238" s="28">
        <f t="shared" si="57"/>
        <v>-15647638.930792019</v>
      </c>
      <c r="AB238" s="29"/>
      <c r="AC238" s="30">
        <f t="shared" si="58"/>
        <v>5789027.7861584043</v>
      </c>
      <c r="AD238" s="30">
        <f t="shared" si="59"/>
        <v>23156111.144633617</v>
      </c>
      <c r="AE238" s="24"/>
      <c r="AF238" s="24">
        <f t="shared" si="62"/>
        <v>-131814.2366349003</v>
      </c>
      <c r="AG238" s="24">
        <f t="shared" si="63"/>
        <v>-50043.711394079277</v>
      </c>
      <c r="AI238" s="24">
        <f>IF(OR(B238="Q2",B238="Q3"),Business_peak/E238,Business_nonpeak/E238)</f>
        <v>14374.999999999998</v>
      </c>
      <c r="AJ238" s="24">
        <f>IF(OR(B238="Q2",B238="Q3"),Economic_peak/F238,Economic_nonpeak/F238)</f>
        <v>342.63959390862942</v>
      </c>
      <c r="AO238">
        <f>AF238/AI238</f>
        <v>-9.1696860267756737</v>
      </c>
      <c r="AP238">
        <f>AG238/AJ238</f>
        <v>-146.05349843901658</v>
      </c>
    </row>
    <row r="239" spans="1:42" x14ac:dyDescent="0.25">
      <c r="A239" s="6">
        <v>233</v>
      </c>
      <c r="B239" s="1" t="s">
        <v>1</v>
      </c>
      <c r="C239" s="1"/>
      <c r="D239" s="1">
        <v>117</v>
      </c>
      <c r="E239" s="1">
        <v>17</v>
      </c>
      <c r="F239" s="1">
        <v>229</v>
      </c>
      <c r="G239" s="3">
        <v>-2</v>
      </c>
      <c r="N239" s="10">
        <f t="shared" si="48"/>
        <v>3909999.9999999995</v>
      </c>
      <c r="O239" s="10">
        <f t="shared" si="49"/>
        <v>15457500</v>
      </c>
      <c r="P239" s="24">
        <f t="shared" si="60"/>
        <v>19367500</v>
      </c>
      <c r="R239" s="10">
        <f t="shared" si="50"/>
        <v>2000000</v>
      </c>
      <c r="S239" s="10">
        <f t="shared" si="51"/>
        <v>2500000</v>
      </c>
      <c r="T239" s="10">
        <f t="shared" si="52"/>
        <v>12630800</v>
      </c>
      <c r="U239" s="24">
        <f t="shared" si="53"/>
        <v>4841875</v>
      </c>
      <c r="V239" s="10">
        <f t="shared" si="54"/>
        <v>300000</v>
      </c>
      <c r="W239" s="24">
        <f t="shared" si="55"/>
        <v>150163.93079202034</v>
      </c>
      <c r="X239" s="24">
        <f t="shared" si="61"/>
        <v>22422838.930792019</v>
      </c>
      <c r="Z239" s="28">
        <f t="shared" si="56"/>
        <v>-18512838.930792019</v>
      </c>
      <c r="AA239" s="28">
        <f t="shared" si="57"/>
        <v>-6965338.9307920188</v>
      </c>
      <c r="AB239" s="29"/>
      <c r="AC239" s="30">
        <f t="shared" si="58"/>
        <v>4484567.7861584043</v>
      </c>
      <c r="AD239" s="30">
        <f t="shared" si="59"/>
        <v>17938271.144633617</v>
      </c>
      <c r="AE239" s="24"/>
      <c r="AF239" s="24">
        <f t="shared" si="62"/>
        <v>-33798.105068141456</v>
      </c>
      <c r="AG239" s="24">
        <f t="shared" si="63"/>
        <v>-10833.061766959026</v>
      </c>
      <c r="AI239" s="24">
        <f>IF(OR(B239="Q2",B239="Q3"),Business_peak/E239,Business_nonpeak/E239)</f>
        <v>13529.411764705881</v>
      </c>
      <c r="AJ239" s="24">
        <f>IF(OR(B239="Q2",B239="Q3"),Economic_peak/F239,Economic_nonpeak/F239)</f>
        <v>294.7598253275109</v>
      </c>
      <c r="AO239">
        <f>AF239/AI239</f>
        <v>-2.4981208093843685</v>
      </c>
      <c r="AP239">
        <f>AG239/AJ239</f>
        <v>-36.752165105683218</v>
      </c>
    </row>
    <row r="240" spans="1:42" x14ac:dyDescent="0.25">
      <c r="A240" s="6">
        <v>234</v>
      </c>
      <c r="B240" s="1" t="s">
        <v>1</v>
      </c>
      <c r="C240" s="1"/>
      <c r="D240" s="1">
        <v>117</v>
      </c>
      <c r="E240" s="1">
        <v>18</v>
      </c>
      <c r="F240" s="1">
        <v>232</v>
      </c>
      <c r="G240" s="3">
        <v>1</v>
      </c>
      <c r="N240" s="10">
        <f t="shared" si="48"/>
        <v>4139999.9999999995</v>
      </c>
      <c r="O240" s="10">
        <f t="shared" si="49"/>
        <v>15660000</v>
      </c>
      <c r="P240" s="24">
        <f t="shared" si="60"/>
        <v>19800000</v>
      </c>
      <c r="R240" s="10">
        <f t="shared" si="50"/>
        <v>2000000</v>
      </c>
      <c r="S240" s="10">
        <f t="shared" si="51"/>
        <v>1500000</v>
      </c>
      <c r="T240" s="10">
        <f t="shared" si="52"/>
        <v>20750600</v>
      </c>
      <c r="U240" s="24">
        <f t="shared" si="53"/>
        <v>4950000</v>
      </c>
      <c r="V240" s="10">
        <f t="shared" si="54"/>
        <v>300000</v>
      </c>
      <c r="W240" s="24">
        <f t="shared" si="55"/>
        <v>150163.93079202034</v>
      </c>
      <c r="X240" s="24">
        <f t="shared" si="61"/>
        <v>29650763.930792019</v>
      </c>
      <c r="Z240" s="28">
        <f t="shared" si="56"/>
        <v>-25510763.930792019</v>
      </c>
      <c r="AA240" s="28">
        <f t="shared" si="57"/>
        <v>-13990763.930792019</v>
      </c>
      <c r="AB240" s="29"/>
      <c r="AC240" s="30">
        <f t="shared" si="58"/>
        <v>5930152.7861584043</v>
      </c>
      <c r="AD240" s="30">
        <f t="shared" si="59"/>
        <v>23720611.144633617</v>
      </c>
      <c r="AE240" s="24"/>
      <c r="AF240" s="24">
        <f t="shared" si="62"/>
        <v>-99452.932564355826</v>
      </c>
      <c r="AG240" s="24">
        <f t="shared" si="63"/>
        <v>-34744.013554455247</v>
      </c>
      <c r="AI240" s="24">
        <f>IF(OR(B240="Q2",B240="Q3"),Business_peak/E240,Business_nonpeak/E240)</f>
        <v>12777.777777777776</v>
      </c>
      <c r="AJ240" s="24">
        <f>IF(OR(B240="Q2",B240="Q3"),Economic_peak/F240,Economic_nonpeak/F240)</f>
        <v>290.94827586206895</v>
      </c>
      <c r="AO240">
        <f>AF240/AI240</f>
        <v>-7.7832729832974135</v>
      </c>
      <c r="AP240">
        <f>AG240/AJ240</f>
        <v>-119.41646140197952</v>
      </c>
    </row>
    <row r="241" spans="1:42" x14ac:dyDescent="0.25">
      <c r="A241" s="6">
        <v>235</v>
      </c>
      <c r="B241" s="1" t="s">
        <v>1</v>
      </c>
      <c r="C241" s="1"/>
      <c r="D241" s="1">
        <v>118</v>
      </c>
      <c r="E241" s="1">
        <v>22</v>
      </c>
      <c r="F241" s="1">
        <v>189</v>
      </c>
      <c r="G241" s="3">
        <v>0</v>
      </c>
      <c r="N241" s="10">
        <f t="shared" si="48"/>
        <v>5059999.9999999991</v>
      </c>
      <c r="O241" s="10">
        <f t="shared" si="49"/>
        <v>12757500</v>
      </c>
      <c r="P241" s="24">
        <f t="shared" si="60"/>
        <v>17817500</v>
      </c>
      <c r="R241" s="10">
        <f t="shared" si="50"/>
        <v>2000000</v>
      </c>
      <c r="S241" s="10">
        <f t="shared" si="51"/>
        <v>2500000</v>
      </c>
      <c r="T241" s="10">
        <f t="shared" si="52"/>
        <v>18044000</v>
      </c>
      <c r="U241" s="24">
        <f t="shared" si="53"/>
        <v>4454375</v>
      </c>
      <c r="V241" s="10">
        <f t="shared" si="54"/>
        <v>300000</v>
      </c>
      <c r="W241" s="24">
        <f t="shared" si="55"/>
        <v>150163.93079202034</v>
      </c>
      <c r="X241" s="24">
        <f t="shared" si="61"/>
        <v>27448538.930792019</v>
      </c>
      <c r="Z241" s="28">
        <f t="shared" si="56"/>
        <v>-22388538.930792019</v>
      </c>
      <c r="AA241" s="28">
        <f t="shared" si="57"/>
        <v>-14691038.930792019</v>
      </c>
      <c r="AB241" s="29"/>
      <c r="AC241" s="30">
        <f t="shared" si="58"/>
        <v>5489707.7861584043</v>
      </c>
      <c r="AD241" s="30">
        <f t="shared" si="59"/>
        <v>21958831.144633617</v>
      </c>
      <c r="AE241" s="24"/>
      <c r="AF241" s="24">
        <f t="shared" si="62"/>
        <v>-19532.172098109328</v>
      </c>
      <c r="AG241" s="24">
        <f t="shared" si="63"/>
        <v>-48684.29177054824</v>
      </c>
      <c r="AI241" s="24">
        <f>IF(OR(B241="Q2",B241="Q3"),Business_peak/E241,Business_nonpeak/E241)</f>
        <v>10454.545454545454</v>
      </c>
      <c r="AJ241" s="24">
        <f>IF(OR(B241="Q2",B241="Q3"),Economic_peak/F241,Economic_nonpeak/F241)</f>
        <v>357.14285714285717</v>
      </c>
      <c r="AO241">
        <f>AF241/AI241</f>
        <v>-1.8682947224278488</v>
      </c>
      <c r="AP241">
        <f>AG241/AJ241</f>
        <v>-136.31601695753506</v>
      </c>
    </row>
    <row r="242" spans="1:42" x14ac:dyDescent="0.25">
      <c r="A242" s="6">
        <v>236</v>
      </c>
      <c r="B242" s="1" t="s">
        <v>1</v>
      </c>
      <c r="C242" s="1"/>
      <c r="D242" s="1">
        <v>118</v>
      </c>
      <c r="E242" s="1">
        <v>29</v>
      </c>
      <c r="F242" s="1">
        <v>197</v>
      </c>
      <c r="G242" s="3">
        <v>1</v>
      </c>
      <c r="N242" s="10">
        <f t="shared" si="48"/>
        <v>6669999.9999999991</v>
      </c>
      <c r="O242" s="10">
        <f t="shared" si="49"/>
        <v>13297500</v>
      </c>
      <c r="P242" s="24">
        <f t="shared" si="60"/>
        <v>19967500</v>
      </c>
      <c r="R242" s="10">
        <f t="shared" si="50"/>
        <v>2000000</v>
      </c>
      <c r="S242" s="10">
        <f t="shared" si="51"/>
        <v>1500000</v>
      </c>
      <c r="T242" s="10">
        <f t="shared" si="52"/>
        <v>20750600</v>
      </c>
      <c r="U242" s="24">
        <f t="shared" si="53"/>
        <v>4991875</v>
      </c>
      <c r="V242" s="10">
        <f t="shared" si="54"/>
        <v>300000</v>
      </c>
      <c r="W242" s="24">
        <f t="shared" si="55"/>
        <v>150163.93079202034</v>
      </c>
      <c r="X242" s="24">
        <f t="shared" si="61"/>
        <v>29692638.930792019</v>
      </c>
      <c r="Z242" s="28">
        <f t="shared" si="56"/>
        <v>-23022638.930792019</v>
      </c>
      <c r="AA242" s="28">
        <f t="shared" si="57"/>
        <v>-16395138.930792019</v>
      </c>
      <c r="AB242" s="29"/>
      <c r="AC242" s="30">
        <f t="shared" si="58"/>
        <v>5938527.7861584043</v>
      </c>
      <c r="AD242" s="30">
        <f t="shared" si="59"/>
        <v>23754111.144633617</v>
      </c>
      <c r="AE242" s="24"/>
      <c r="AF242" s="24">
        <f t="shared" si="62"/>
        <v>25223.179787641198</v>
      </c>
      <c r="AG242" s="24">
        <f t="shared" si="63"/>
        <v>-53079.244389003135</v>
      </c>
      <c r="AI242" s="24">
        <f>IF(OR(B242="Q2",B242="Q3"),Business_peak/E242,Business_nonpeak/E242)</f>
        <v>7931.0344827586196</v>
      </c>
      <c r="AJ242" s="24">
        <f>IF(OR(B242="Q2",B242="Q3"),Economic_peak/F242,Economic_nonpeak/F242)</f>
        <v>342.63959390862942</v>
      </c>
      <c r="AO242">
        <f>AF242/AI242</f>
        <v>3.1803139732243255</v>
      </c>
      <c r="AP242">
        <f>AG242/AJ242</f>
        <v>-154.91275769827584</v>
      </c>
    </row>
    <row r="243" spans="1:42" x14ac:dyDescent="0.25">
      <c r="A243" s="6">
        <v>237</v>
      </c>
      <c r="B243" s="1" t="s">
        <v>1</v>
      </c>
      <c r="C243" s="1"/>
      <c r="D243" s="1">
        <v>119</v>
      </c>
      <c r="E243" s="1">
        <v>20</v>
      </c>
      <c r="F243" s="1">
        <v>225</v>
      </c>
      <c r="G243" s="3">
        <v>-1</v>
      </c>
      <c r="N243" s="10">
        <f t="shared" si="48"/>
        <v>4599999.9999999991</v>
      </c>
      <c r="O243" s="10">
        <f t="shared" si="49"/>
        <v>15187500</v>
      </c>
      <c r="P243" s="24">
        <f t="shared" si="60"/>
        <v>19787500</v>
      </c>
      <c r="R243" s="10">
        <f t="shared" si="50"/>
        <v>2000000</v>
      </c>
      <c r="S243" s="10">
        <f t="shared" si="51"/>
        <v>2500000</v>
      </c>
      <c r="T243" s="10">
        <f t="shared" si="52"/>
        <v>15337400</v>
      </c>
      <c r="U243" s="24">
        <f t="shared" si="53"/>
        <v>4946875</v>
      </c>
      <c r="V243" s="10">
        <f t="shared" si="54"/>
        <v>300000</v>
      </c>
      <c r="W243" s="24">
        <f t="shared" si="55"/>
        <v>150163.93079202034</v>
      </c>
      <c r="X243" s="24">
        <f t="shared" si="61"/>
        <v>25234438.930792019</v>
      </c>
      <c r="Z243" s="28">
        <f t="shared" si="56"/>
        <v>-20634438.930792019</v>
      </c>
      <c r="AA243" s="28">
        <f t="shared" si="57"/>
        <v>-10046938.930792019</v>
      </c>
      <c r="AB243" s="29"/>
      <c r="AC243" s="30">
        <f t="shared" si="58"/>
        <v>5046887.7861584043</v>
      </c>
      <c r="AD243" s="30">
        <f t="shared" si="59"/>
        <v>20187551.144633617</v>
      </c>
      <c r="AE243" s="24"/>
      <c r="AF243" s="24">
        <f t="shared" si="62"/>
        <v>-22344.389307920261</v>
      </c>
      <c r="AG243" s="24">
        <f t="shared" si="63"/>
        <v>-22222.449531704966</v>
      </c>
      <c r="AI243" s="24">
        <f>IF(OR(B243="Q2",B243="Q3"),Business_peak/E243,Business_nonpeak/E243)</f>
        <v>11499.999999999998</v>
      </c>
      <c r="AJ243" s="24">
        <f>IF(OR(B243="Q2",B243="Q3"),Economic_peak/F243,Economic_nonpeak/F243)</f>
        <v>300</v>
      </c>
      <c r="AO243">
        <f>AF243/AI243</f>
        <v>-1.942990374601762</v>
      </c>
      <c r="AP243">
        <f>AG243/AJ243</f>
        <v>-74.074831772349881</v>
      </c>
    </row>
    <row r="244" spans="1:42" x14ac:dyDescent="0.25">
      <c r="A244" s="6">
        <v>238</v>
      </c>
      <c r="B244" s="1" t="s">
        <v>1</v>
      </c>
      <c r="C244" s="1"/>
      <c r="D244" s="1">
        <v>119</v>
      </c>
      <c r="E244" s="1">
        <v>25</v>
      </c>
      <c r="F244" s="1">
        <v>202</v>
      </c>
      <c r="G244" s="3">
        <v>1</v>
      </c>
      <c r="N244" s="10">
        <f t="shared" si="48"/>
        <v>5749999.9999999991</v>
      </c>
      <c r="O244" s="10">
        <f t="shared" si="49"/>
        <v>13635000</v>
      </c>
      <c r="P244" s="24">
        <f t="shared" si="60"/>
        <v>19385000</v>
      </c>
      <c r="R244" s="10">
        <f t="shared" si="50"/>
        <v>2000000</v>
      </c>
      <c r="S244" s="10">
        <f t="shared" si="51"/>
        <v>1500000</v>
      </c>
      <c r="T244" s="10">
        <f t="shared" si="52"/>
        <v>20750600</v>
      </c>
      <c r="U244" s="24">
        <f t="shared" si="53"/>
        <v>4846250</v>
      </c>
      <c r="V244" s="10">
        <f t="shared" si="54"/>
        <v>300000</v>
      </c>
      <c r="W244" s="24">
        <f t="shared" si="55"/>
        <v>150163.93079202034</v>
      </c>
      <c r="X244" s="24">
        <f t="shared" si="61"/>
        <v>29547013.930792019</v>
      </c>
      <c r="Z244" s="28">
        <f t="shared" si="56"/>
        <v>-23797013.930792019</v>
      </c>
      <c r="AA244" s="28">
        <f t="shared" si="57"/>
        <v>-15912013.930792019</v>
      </c>
      <c r="AB244" s="29"/>
      <c r="AC244" s="30">
        <f t="shared" si="58"/>
        <v>5909402.7861584043</v>
      </c>
      <c r="AD244" s="30">
        <f t="shared" si="59"/>
        <v>23637611.144633617</v>
      </c>
      <c r="AE244" s="24"/>
      <c r="AF244" s="24">
        <f t="shared" si="62"/>
        <v>-6376.1114463362101</v>
      </c>
      <c r="AG244" s="24">
        <f t="shared" si="63"/>
        <v>-49517.87695363177</v>
      </c>
      <c r="AI244" s="24">
        <f>IF(OR(B244="Q2",B244="Q3"),Business_peak/E244,Business_nonpeak/E244)</f>
        <v>9199.9999999999982</v>
      </c>
      <c r="AJ244" s="24">
        <f>IF(OR(B244="Q2",B244="Q3"),Economic_peak/F244,Economic_nonpeak/F244)</f>
        <v>334.15841584158414</v>
      </c>
      <c r="AO244">
        <f>AF244/AI244</f>
        <v>-0.69305559199306643</v>
      </c>
      <c r="AP244">
        <f>AG244/AJ244</f>
        <v>-148.1868317723499</v>
      </c>
    </row>
    <row r="245" spans="1:42" x14ac:dyDescent="0.25">
      <c r="A245" s="6">
        <v>239</v>
      </c>
      <c r="B245" s="1" t="s">
        <v>1</v>
      </c>
      <c r="C245" s="1"/>
      <c r="D245" s="1">
        <v>120</v>
      </c>
      <c r="E245" s="1">
        <v>24</v>
      </c>
      <c r="F245" s="1">
        <v>193</v>
      </c>
      <c r="G245" s="3">
        <v>-2</v>
      </c>
      <c r="N245" s="10">
        <f t="shared" si="48"/>
        <v>5519999.9999999991</v>
      </c>
      <c r="O245" s="10">
        <f t="shared" si="49"/>
        <v>13027500</v>
      </c>
      <c r="P245" s="24">
        <f t="shared" si="60"/>
        <v>18547500</v>
      </c>
      <c r="R245" s="10">
        <f t="shared" si="50"/>
        <v>2000000</v>
      </c>
      <c r="S245" s="10">
        <f t="shared" si="51"/>
        <v>2500000</v>
      </c>
      <c r="T245" s="10">
        <f t="shared" si="52"/>
        <v>12630800</v>
      </c>
      <c r="U245" s="24">
        <f t="shared" si="53"/>
        <v>4636875</v>
      </c>
      <c r="V245" s="10">
        <f t="shared" si="54"/>
        <v>300000</v>
      </c>
      <c r="W245" s="24">
        <f t="shared" si="55"/>
        <v>150163.93079202034</v>
      </c>
      <c r="X245" s="24">
        <f t="shared" si="61"/>
        <v>22217838.930792019</v>
      </c>
      <c r="Z245" s="28">
        <f t="shared" si="56"/>
        <v>-16697838.930792019</v>
      </c>
      <c r="AA245" s="28">
        <f t="shared" si="57"/>
        <v>-9190338.9307920188</v>
      </c>
      <c r="AB245" s="29"/>
      <c r="AC245" s="30">
        <f t="shared" si="58"/>
        <v>4443567.7861584043</v>
      </c>
      <c r="AD245" s="30">
        <f t="shared" si="59"/>
        <v>17774271.144633617</v>
      </c>
      <c r="AE245" s="24"/>
      <c r="AF245" s="24">
        <f t="shared" si="62"/>
        <v>44851.342243399784</v>
      </c>
      <c r="AG245" s="24">
        <f t="shared" si="63"/>
        <v>-24594.669143179362</v>
      </c>
      <c r="AI245" s="24">
        <f>IF(OR(B245="Q2",B245="Q3"),Business_peak/E245,Business_nonpeak/E245)</f>
        <v>9583.3333333333321</v>
      </c>
      <c r="AJ245" s="24">
        <f>IF(OR(B245="Q2",B245="Q3"),Economic_peak/F245,Economic_nonpeak/F245)</f>
        <v>349.74093264248705</v>
      </c>
      <c r="AO245">
        <f>AF245/AI245</f>
        <v>4.6801400601808476</v>
      </c>
      <c r="AP245">
        <f>AG245/AJ245</f>
        <v>-70.322535476053588</v>
      </c>
    </row>
    <row r="246" spans="1:42" x14ac:dyDescent="0.25">
      <c r="A246" s="6">
        <v>240</v>
      </c>
      <c r="B246" s="1" t="s">
        <v>1</v>
      </c>
      <c r="C246" s="1"/>
      <c r="D246" s="1">
        <v>120</v>
      </c>
      <c r="E246" s="1">
        <v>23</v>
      </c>
      <c r="F246" s="1">
        <v>232</v>
      </c>
      <c r="G246" s="3">
        <v>2</v>
      </c>
      <c r="N246" s="10">
        <f t="shared" si="48"/>
        <v>5289999.9999999991</v>
      </c>
      <c r="O246" s="10">
        <f t="shared" si="49"/>
        <v>15660000</v>
      </c>
      <c r="P246" s="24">
        <f t="shared" si="60"/>
        <v>20950000</v>
      </c>
      <c r="R246" s="10">
        <f t="shared" si="50"/>
        <v>2000000</v>
      </c>
      <c r="S246" s="10">
        <f t="shared" si="51"/>
        <v>1500000</v>
      </c>
      <c r="T246" s="10">
        <f t="shared" si="52"/>
        <v>23457200</v>
      </c>
      <c r="U246" s="24">
        <f t="shared" si="53"/>
        <v>5237500</v>
      </c>
      <c r="V246" s="10">
        <f t="shared" si="54"/>
        <v>300000</v>
      </c>
      <c r="W246" s="24">
        <f t="shared" si="55"/>
        <v>150163.93079202034</v>
      </c>
      <c r="X246" s="24">
        <f t="shared" si="61"/>
        <v>32644863.930792019</v>
      </c>
      <c r="Z246" s="28">
        <f t="shared" si="56"/>
        <v>-27354863.930792019</v>
      </c>
      <c r="AA246" s="28">
        <f t="shared" si="57"/>
        <v>-16984863.930792019</v>
      </c>
      <c r="AB246" s="29"/>
      <c r="AC246" s="30">
        <f t="shared" si="58"/>
        <v>6528972.7861584043</v>
      </c>
      <c r="AD246" s="30">
        <f t="shared" si="59"/>
        <v>26115891.144633617</v>
      </c>
      <c r="AE246" s="24"/>
      <c r="AF246" s="24">
        <f t="shared" si="62"/>
        <v>-53868.382006887186</v>
      </c>
      <c r="AG246" s="24">
        <f t="shared" si="63"/>
        <v>-45068.496313075935</v>
      </c>
      <c r="AI246" s="24">
        <f>IF(OR(B246="Q2",B246="Q3"),Business_peak/E246,Business_nonpeak/E246)</f>
        <v>9999.9999999999982</v>
      </c>
      <c r="AJ246" s="24">
        <f>IF(OR(B246="Q2",B246="Q3"),Economic_peak/F246,Economic_nonpeak/F246)</f>
        <v>290.94827586206895</v>
      </c>
      <c r="AO246">
        <f>AF246/AI246</f>
        <v>-5.3868382006887199</v>
      </c>
      <c r="AP246">
        <f>AG246/AJ246</f>
        <v>-154.90209103160916</v>
      </c>
    </row>
    <row r="247" spans="1:42" x14ac:dyDescent="0.25">
      <c r="A247" s="6">
        <v>241</v>
      </c>
      <c r="B247" s="1" t="s">
        <v>1</v>
      </c>
      <c r="C247" s="1"/>
      <c r="D247" s="1">
        <v>121</v>
      </c>
      <c r="E247" s="1">
        <v>19</v>
      </c>
      <c r="F247" s="1">
        <v>235</v>
      </c>
      <c r="G247" s="3">
        <v>0</v>
      </c>
      <c r="N247" s="10">
        <f t="shared" si="48"/>
        <v>4369999.9999999991</v>
      </c>
      <c r="O247" s="10">
        <f t="shared" si="49"/>
        <v>15862500</v>
      </c>
      <c r="P247" s="24">
        <f t="shared" si="60"/>
        <v>20232500</v>
      </c>
      <c r="R247" s="10">
        <f t="shared" si="50"/>
        <v>2000000</v>
      </c>
      <c r="S247" s="10">
        <f t="shared" si="51"/>
        <v>2500000</v>
      </c>
      <c r="T247" s="10">
        <f t="shared" si="52"/>
        <v>18044000</v>
      </c>
      <c r="U247" s="24">
        <f t="shared" si="53"/>
        <v>5058125</v>
      </c>
      <c r="V247" s="10">
        <f t="shared" si="54"/>
        <v>300000</v>
      </c>
      <c r="W247" s="24">
        <f t="shared" si="55"/>
        <v>150163.93079202034</v>
      </c>
      <c r="X247" s="24">
        <f t="shared" si="61"/>
        <v>28052288.930792019</v>
      </c>
      <c r="Z247" s="28">
        <f t="shared" si="56"/>
        <v>-23682288.930792019</v>
      </c>
      <c r="AA247" s="28">
        <f t="shared" si="57"/>
        <v>-12189788.930792019</v>
      </c>
      <c r="AB247" s="29"/>
      <c r="AC247" s="30">
        <f t="shared" si="58"/>
        <v>5610457.7861584043</v>
      </c>
      <c r="AD247" s="30">
        <f t="shared" si="59"/>
        <v>22441831.144633617</v>
      </c>
      <c r="AE247" s="24"/>
      <c r="AF247" s="24">
        <f t="shared" si="62"/>
        <v>-65287.251903073957</v>
      </c>
      <c r="AG247" s="24">
        <f t="shared" si="63"/>
        <v>-27997.153806951563</v>
      </c>
      <c r="AI247" s="24">
        <f>IF(OR(B247="Q2",B247="Q3"),Business_peak/E247,Business_nonpeak/E247)</f>
        <v>12105.263157894735</v>
      </c>
      <c r="AJ247" s="24">
        <f>IF(OR(B247="Q2",B247="Q3"),Economic_peak/F247,Economic_nonpeak/F247)</f>
        <v>287.2340425531915</v>
      </c>
      <c r="AO247">
        <f>AF247/AI247</f>
        <v>-5.3932947224278491</v>
      </c>
      <c r="AP247">
        <f>AG247/AJ247</f>
        <v>-97.471572513090621</v>
      </c>
    </row>
    <row r="248" spans="1:42" x14ac:dyDescent="0.25">
      <c r="A248" s="6">
        <v>242</v>
      </c>
      <c r="B248" s="1" t="s">
        <v>1</v>
      </c>
      <c r="C248" s="1"/>
      <c r="D248" s="1">
        <v>121</v>
      </c>
      <c r="E248" s="1">
        <v>28</v>
      </c>
      <c r="F248" s="1">
        <v>219</v>
      </c>
      <c r="G248" s="3">
        <v>1</v>
      </c>
      <c r="N248" s="10">
        <f t="shared" si="48"/>
        <v>6439999.9999999991</v>
      </c>
      <c r="O248" s="10">
        <f t="shared" si="49"/>
        <v>14782500</v>
      </c>
      <c r="P248" s="24">
        <f t="shared" si="60"/>
        <v>21222500</v>
      </c>
      <c r="R248" s="10">
        <f t="shared" si="50"/>
        <v>2000000</v>
      </c>
      <c r="S248" s="10">
        <f t="shared" si="51"/>
        <v>1500000</v>
      </c>
      <c r="T248" s="10">
        <f t="shared" si="52"/>
        <v>20750600</v>
      </c>
      <c r="U248" s="24">
        <f t="shared" si="53"/>
        <v>5305625</v>
      </c>
      <c r="V248" s="10">
        <f t="shared" si="54"/>
        <v>300000</v>
      </c>
      <c r="W248" s="24">
        <f t="shared" si="55"/>
        <v>150163.93079202034</v>
      </c>
      <c r="X248" s="24">
        <f t="shared" si="61"/>
        <v>30006388.930792019</v>
      </c>
      <c r="Z248" s="28">
        <f t="shared" si="56"/>
        <v>-23566388.930792019</v>
      </c>
      <c r="AA248" s="28">
        <f t="shared" si="57"/>
        <v>-15223888.930792019</v>
      </c>
      <c r="AB248" s="29"/>
      <c r="AC248" s="30">
        <f t="shared" si="58"/>
        <v>6001277.7861584043</v>
      </c>
      <c r="AD248" s="30">
        <f t="shared" si="59"/>
        <v>24005111.144633617</v>
      </c>
      <c r="AE248" s="24"/>
      <c r="AF248" s="24">
        <f t="shared" si="62"/>
        <v>15668.65049434267</v>
      </c>
      <c r="AG248" s="24">
        <f t="shared" si="63"/>
        <v>-42112.379655861267</v>
      </c>
      <c r="AI248" s="24">
        <f>IF(OR(B248="Q2",B248="Q3"),Business_peak/E248,Business_nonpeak/E248)</f>
        <v>8214.2857142857138</v>
      </c>
      <c r="AJ248" s="24">
        <f>IF(OR(B248="Q2",B248="Q3"),Economic_peak/F248,Economic_nonpeak/F248)</f>
        <v>308.21917808219177</v>
      </c>
      <c r="AO248">
        <f>AF248/AI248</f>
        <v>1.9074878862678033</v>
      </c>
      <c r="AP248">
        <f>AG248/AJ248</f>
        <v>-136.63127621679433</v>
      </c>
    </row>
    <row r="249" spans="1:42" x14ac:dyDescent="0.25">
      <c r="A249" s="6">
        <v>243</v>
      </c>
      <c r="B249" s="1" t="s">
        <v>1</v>
      </c>
      <c r="C249" s="1"/>
      <c r="D249" s="1">
        <v>122</v>
      </c>
      <c r="E249" s="1">
        <v>30</v>
      </c>
      <c r="F249" s="1">
        <v>231</v>
      </c>
      <c r="G249" s="3">
        <v>0</v>
      </c>
      <c r="N249" s="10">
        <f t="shared" si="48"/>
        <v>6899999.9999999991</v>
      </c>
      <c r="O249" s="10">
        <f t="shared" si="49"/>
        <v>15592500</v>
      </c>
      <c r="P249" s="24">
        <f t="shared" si="60"/>
        <v>22492500</v>
      </c>
      <c r="R249" s="10">
        <f t="shared" si="50"/>
        <v>2000000</v>
      </c>
      <c r="S249" s="10">
        <f t="shared" si="51"/>
        <v>2500000</v>
      </c>
      <c r="T249" s="10">
        <f t="shared" si="52"/>
        <v>18044000</v>
      </c>
      <c r="U249" s="24">
        <f t="shared" si="53"/>
        <v>5623125</v>
      </c>
      <c r="V249" s="10">
        <f t="shared" si="54"/>
        <v>300000</v>
      </c>
      <c r="W249" s="24">
        <f t="shared" si="55"/>
        <v>150163.93079202034</v>
      </c>
      <c r="X249" s="24">
        <f t="shared" si="61"/>
        <v>28617288.930792019</v>
      </c>
      <c r="Z249" s="28">
        <f t="shared" si="56"/>
        <v>-21717288.930792019</v>
      </c>
      <c r="AA249" s="28">
        <f t="shared" si="57"/>
        <v>-13024788.930792019</v>
      </c>
      <c r="AB249" s="29"/>
      <c r="AC249" s="30">
        <f t="shared" si="58"/>
        <v>5723457.7861584043</v>
      </c>
      <c r="AD249" s="30">
        <f t="shared" si="59"/>
        <v>22893831.144633617</v>
      </c>
      <c r="AE249" s="24"/>
      <c r="AF249" s="24">
        <f t="shared" si="62"/>
        <v>39218.073794719829</v>
      </c>
      <c r="AG249" s="24">
        <f t="shared" si="63"/>
        <v>-31607.494132613061</v>
      </c>
      <c r="AI249" s="24">
        <f>IF(OR(B249="Q2",B249="Q3"),Business_peak/E249,Business_nonpeak/E249)</f>
        <v>7666.6666666666661</v>
      </c>
      <c r="AJ249" s="24">
        <f>IF(OR(B249="Q2",B249="Q3"),Economic_peak/F249,Economic_nonpeak/F249)</f>
        <v>292.20779220779218</v>
      </c>
      <c r="AO249">
        <f>AF249/AI249</f>
        <v>5.1154009297460652</v>
      </c>
      <c r="AP249">
        <f>AG249/AJ249</f>
        <v>-108.16786880938693</v>
      </c>
    </row>
    <row r="250" spans="1:42" x14ac:dyDescent="0.25">
      <c r="A250" s="6">
        <v>244</v>
      </c>
      <c r="B250" s="1" t="s">
        <v>1</v>
      </c>
      <c r="C250" s="1"/>
      <c r="D250" s="1">
        <v>122</v>
      </c>
      <c r="E250" s="1">
        <v>25</v>
      </c>
      <c r="F250" s="1">
        <v>157</v>
      </c>
      <c r="G250" s="3">
        <v>2</v>
      </c>
      <c r="N250" s="10">
        <f t="shared" si="48"/>
        <v>5749999.9999999991</v>
      </c>
      <c r="O250" s="10">
        <f t="shared" si="49"/>
        <v>10597500</v>
      </c>
      <c r="P250" s="24">
        <f t="shared" si="60"/>
        <v>16347500</v>
      </c>
      <c r="R250" s="10">
        <f t="shared" si="50"/>
        <v>2000000</v>
      </c>
      <c r="S250" s="10">
        <f t="shared" si="51"/>
        <v>1500000</v>
      </c>
      <c r="T250" s="10">
        <f t="shared" si="52"/>
        <v>23457200</v>
      </c>
      <c r="U250" s="24">
        <f t="shared" si="53"/>
        <v>4086875</v>
      </c>
      <c r="V250" s="10">
        <f t="shared" si="54"/>
        <v>300000</v>
      </c>
      <c r="W250" s="24">
        <f t="shared" si="55"/>
        <v>150163.93079202034</v>
      </c>
      <c r="X250" s="24">
        <f t="shared" si="61"/>
        <v>31494238.930792019</v>
      </c>
      <c r="Z250" s="28">
        <f t="shared" si="56"/>
        <v>-25744238.930792019</v>
      </c>
      <c r="AA250" s="28">
        <f t="shared" si="57"/>
        <v>-20896738.930792019</v>
      </c>
      <c r="AB250" s="29"/>
      <c r="AC250" s="30">
        <f t="shared" si="58"/>
        <v>6298847.7861584043</v>
      </c>
      <c r="AD250" s="30">
        <f t="shared" si="59"/>
        <v>25195391.144633617</v>
      </c>
      <c r="AE250" s="24"/>
      <c r="AF250" s="24">
        <f t="shared" si="62"/>
        <v>-21953.911446336209</v>
      </c>
      <c r="AG250" s="24">
        <f t="shared" si="63"/>
        <v>-92980.198373462525</v>
      </c>
      <c r="AI250" s="24">
        <f>IF(OR(B250="Q2",B250="Q3"),Business_peak/E250,Business_nonpeak/E250)</f>
        <v>9199.9999999999982</v>
      </c>
      <c r="AJ250" s="24">
        <f>IF(OR(B250="Q2",B250="Q3"),Economic_peak/F250,Economic_nonpeak/F250)</f>
        <v>429.93630573248407</v>
      </c>
      <c r="AO250">
        <f>AF250/AI250</f>
        <v>-2.3862947224278495</v>
      </c>
      <c r="AP250">
        <f>AG250/AJ250</f>
        <v>-216.2650539945721</v>
      </c>
    </row>
    <row r="251" spans="1:42" x14ac:dyDescent="0.25">
      <c r="A251" s="6">
        <v>245</v>
      </c>
      <c r="B251" s="1" t="s">
        <v>1</v>
      </c>
      <c r="C251" s="1"/>
      <c r="D251" s="1">
        <v>123</v>
      </c>
      <c r="E251" s="1">
        <v>28</v>
      </c>
      <c r="F251" s="1">
        <v>196</v>
      </c>
      <c r="G251" s="3">
        <v>0</v>
      </c>
      <c r="N251" s="10">
        <f t="shared" si="48"/>
        <v>6439999.9999999991</v>
      </c>
      <c r="O251" s="10">
        <f t="shared" si="49"/>
        <v>13230000</v>
      </c>
      <c r="P251" s="24">
        <f t="shared" si="60"/>
        <v>19670000</v>
      </c>
      <c r="R251" s="10">
        <f t="shared" si="50"/>
        <v>2000000</v>
      </c>
      <c r="S251" s="10">
        <f t="shared" si="51"/>
        <v>2500000</v>
      </c>
      <c r="T251" s="10">
        <f t="shared" si="52"/>
        <v>18044000</v>
      </c>
      <c r="U251" s="24">
        <f t="shared" si="53"/>
        <v>4917500</v>
      </c>
      <c r="V251" s="10">
        <f t="shared" si="54"/>
        <v>300000</v>
      </c>
      <c r="W251" s="24">
        <f t="shared" si="55"/>
        <v>150163.93079202034</v>
      </c>
      <c r="X251" s="24">
        <f t="shared" si="61"/>
        <v>27911663.930792019</v>
      </c>
      <c r="Z251" s="28">
        <f t="shared" si="56"/>
        <v>-21471663.930792019</v>
      </c>
      <c r="AA251" s="28">
        <f t="shared" si="57"/>
        <v>-14681663.930792019</v>
      </c>
      <c r="AB251" s="29"/>
      <c r="AC251" s="30">
        <f t="shared" si="58"/>
        <v>5582332.7861584043</v>
      </c>
      <c r="AD251" s="30">
        <f t="shared" si="59"/>
        <v>22329331.144633617</v>
      </c>
      <c r="AE251" s="24"/>
      <c r="AF251" s="24">
        <f t="shared" si="62"/>
        <v>30630.971922914097</v>
      </c>
      <c r="AG251" s="24">
        <f t="shared" si="63"/>
        <v>-46425.158901191928</v>
      </c>
      <c r="AI251" s="24">
        <f>IF(OR(B251="Q2",B251="Q3"),Business_peak/E251,Business_nonpeak/E251)</f>
        <v>8214.2857142857138</v>
      </c>
      <c r="AJ251" s="24">
        <f>IF(OR(B251="Q2",B251="Q3"),Economic_peak/F251,Economic_nonpeak/F251)</f>
        <v>344.38775510204084</v>
      </c>
      <c r="AO251">
        <f>AF251/AI251</f>
        <v>3.7289878862678032</v>
      </c>
      <c r="AP251">
        <f>AG251/AJ251</f>
        <v>-134.80490584642396</v>
      </c>
    </row>
    <row r="252" spans="1:42" x14ac:dyDescent="0.25">
      <c r="A252" s="6">
        <v>246</v>
      </c>
      <c r="B252" s="1" t="s">
        <v>1</v>
      </c>
      <c r="C252" s="1"/>
      <c r="D252" s="1">
        <v>123</v>
      </c>
      <c r="E252" s="1">
        <v>25</v>
      </c>
      <c r="F252" s="1">
        <v>180</v>
      </c>
      <c r="G252" s="3">
        <v>0</v>
      </c>
      <c r="N252" s="10">
        <f t="shared" si="48"/>
        <v>5749999.9999999991</v>
      </c>
      <c r="O252" s="10">
        <f t="shared" si="49"/>
        <v>12150000</v>
      </c>
      <c r="P252" s="24">
        <f t="shared" si="60"/>
        <v>17900000</v>
      </c>
      <c r="R252" s="10">
        <f t="shared" si="50"/>
        <v>2000000</v>
      </c>
      <c r="S252" s="10">
        <f t="shared" si="51"/>
        <v>1500000</v>
      </c>
      <c r="T252" s="10">
        <f t="shared" si="52"/>
        <v>18044000</v>
      </c>
      <c r="U252" s="24">
        <f t="shared" si="53"/>
        <v>4475000</v>
      </c>
      <c r="V252" s="10">
        <f t="shared" si="54"/>
        <v>300000</v>
      </c>
      <c r="W252" s="24">
        <f t="shared" si="55"/>
        <v>150163.93079202034</v>
      </c>
      <c r="X252" s="24">
        <f t="shared" si="61"/>
        <v>26469163.930792019</v>
      </c>
      <c r="Z252" s="28">
        <f t="shared" si="56"/>
        <v>-20719163.930792019</v>
      </c>
      <c r="AA252" s="28">
        <f t="shared" si="57"/>
        <v>-14319163.930792019</v>
      </c>
      <c r="AB252" s="29"/>
      <c r="AC252" s="30">
        <f t="shared" si="58"/>
        <v>5293832.7861584043</v>
      </c>
      <c r="AD252" s="30">
        <f t="shared" si="59"/>
        <v>21175331.144633617</v>
      </c>
      <c r="AE252" s="24"/>
      <c r="AF252" s="24">
        <f t="shared" si="62"/>
        <v>18246.688553663789</v>
      </c>
      <c r="AG252" s="24">
        <f t="shared" si="63"/>
        <v>-50140.728581297873</v>
      </c>
      <c r="AI252" s="24">
        <f>IF(OR(B252="Q2",B252="Q3"),Business_peak/E252,Business_nonpeak/E252)</f>
        <v>9199.9999999999982</v>
      </c>
      <c r="AJ252" s="24">
        <f>IF(OR(B252="Q2",B252="Q3"),Economic_peak/F252,Economic_nonpeak/F252)</f>
        <v>375</v>
      </c>
      <c r="AO252">
        <f>AF252/AI252</f>
        <v>1.9833357123547601</v>
      </c>
      <c r="AP252">
        <f>AG252/AJ252</f>
        <v>-133.70860955012768</v>
      </c>
    </row>
    <row r="253" spans="1:42" x14ac:dyDescent="0.25">
      <c r="A253" s="6">
        <v>247</v>
      </c>
      <c r="B253" s="1" t="s">
        <v>1</v>
      </c>
      <c r="C253" s="1"/>
      <c r="D253" s="1">
        <v>124</v>
      </c>
      <c r="E253" s="1">
        <v>20</v>
      </c>
      <c r="F253" s="1">
        <v>156</v>
      </c>
      <c r="G253" s="3">
        <v>-1</v>
      </c>
      <c r="N253" s="10">
        <f t="shared" si="48"/>
        <v>4599999.9999999991</v>
      </c>
      <c r="O253" s="10">
        <f t="shared" si="49"/>
        <v>10530000</v>
      </c>
      <c r="P253" s="24">
        <f t="shared" si="60"/>
        <v>15130000</v>
      </c>
      <c r="R253" s="10">
        <f t="shared" si="50"/>
        <v>2000000</v>
      </c>
      <c r="S253" s="10">
        <f t="shared" si="51"/>
        <v>2500000</v>
      </c>
      <c r="T253" s="10">
        <f t="shared" si="52"/>
        <v>15337400</v>
      </c>
      <c r="U253" s="24">
        <f t="shared" si="53"/>
        <v>3782500</v>
      </c>
      <c r="V253" s="10">
        <f t="shared" si="54"/>
        <v>300000</v>
      </c>
      <c r="W253" s="24">
        <f t="shared" si="55"/>
        <v>150163.93079202034</v>
      </c>
      <c r="X253" s="24">
        <f t="shared" si="61"/>
        <v>24070063.930792019</v>
      </c>
      <c r="Z253" s="28">
        <f t="shared" si="56"/>
        <v>-19470063.930792019</v>
      </c>
      <c r="AA253" s="28">
        <f t="shared" si="57"/>
        <v>-13540063.930792019</v>
      </c>
      <c r="AB253" s="29"/>
      <c r="AC253" s="30">
        <f t="shared" si="58"/>
        <v>4814012.7861584043</v>
      </c>
      <c r="AD253" s="30">
        <f t="shared" si="59"/>
        <v>19256051.144633617</v>
      </c>
      <c r="AE253" s="24"/>
      <c r="AF253" s="24">
        <f t="shared" si="62"/>
        <v>-10700.639307920263</v>
      </c>
      <c r="AG253" s="24">
        <f t="shared" si="63"/>
        <v>-55936.225286112931</v>
      </c>
      <c r="AI253" s="24">
        <f>IF(OR(B253="Q2",B253="Q3"),Business_peak/E253,Business_nonpeak/E253)</f>
        <v>11499.999999999998</v>
      </c>
      <c r="AJ253" s="24">
        <f>IF(OR(B253="Q2",B253="Q3"),Economic_peak/F253,Economic_nonpeak/F253)</f>
        <v>432.69230769230768</v>
      </c>
      <c r="AO253">
        <f>AF253/AI253</f>
        <v>-0.93049037460176209</v>
      </c>
      <c r="AP253">
        <f>AG253/AJ253</f>
        <v>-129.2748317723499</v>
      </c>
    </row>
    <row r="254" spans="1:42" x14ac:dyDescent="0.25">
      <c r="A254" s="6">
        <v>248</v>
      </c>
      <c r="B254" s="1" t="s">
        <v>1</v>
      </c>
      <c r="C254" s="1"/>
      <c r="D254" s="1">
        <v>124</v>
      </c>
      <c r="E254" s="1">
        <v>22</v>
      </c>
      <c r="F254" s="1">
        <v>207</v>
      </c>
      <c r="G254" s="3">
        <v>0</v>
      </c>
      <c r="N254" s="10">
        <f t="shared" si="48"/>
        <v>5059999.9999999991</v>
      </c>
      <c r="O254" s="10">
        <f t="shared" si="49"/>
        <v>13972500</v>
      </c>
      <c r="P254" s="24">
        <f t="shared" si="60"/>
        <v>19032500</v>
      </c>
      <c r="R254" s="10">
        <f t="shared" si="50"/>
        <v>2000000</v>
      </c>
      <c r="S254" s="10">
        <f t="shared" si="51"/>
        <v>1500000</v>
      </c>
      <c r="T254" s="10">
        <f t="shared" si="52"/>
        <v>18044000</v>
      </c>
      <c r="U254" s="24">
        <f t="shared" si="53"/>
        <v>4758125</v>
      </c>
      <c r="V254" s="10">
        <f t="shared" si="54"/>
        <v>300000</v>
      </c>
      <c r="W254" s="24">
        <f t="shared" si="55"/>
        <v>150163.93079202034</v>
      </c>
      <c r="X254" s="24">
        <f t="shared" si="61"/>
        <v>26752288.930792019</v>
      </c>
      <c r="Z254" s="28">
        <f t="shared" si="56"/>
        <v>-21692288.930792019</v>
      </c>
      <c r="AA254" s="28">
        <f t="shared" si="57"/>
        <v>-12779788.930792019</v>
      </c>
      <c r="AB254" s="29"/>
      <c r="AC254" s="30">
        <f t="shared" si="58"/>
        <v>5350457.7861584043</v>
      </c>
      <c r="AD254" s="30">
        <f t="shared" si="59"/>
        <v>21401831.144633617</v>
      </c>
      <c r="AE254" s="24"/>
      <c r="AF254" s="24">
        <f t="shared" si="62"/>
        <v>-13202.626643563875</v>
      </c>
      <c r="AG254" s="24">
        <f t="shared" si="63"/>
        <v>-35890.488621418444</v>
      </c>
      <c r="AI254" s="24">
        <f>IF(OR(B254="Q2",B254="Q3"),Business_peak/E254,Business_nonpeak/E254)</f>
        <v>10454.545454545454</v>
      </c>
      <c r="AJ254" s="24">
        <f>IF(OR(B254="Q2",B254="Q3"),Economic_peak/F254,Economic_nonpeak/F254)</f>
        <v>326.08695652173913</v>
      </c>
      <c r="AO254">
        <f>AF254/AI254</f>
        <v>-1.2628599398191533</v>
      </c>
      <c r="AP254">
        <f>AG254/AJ254</f>
        <v>-110.06416510568323</v>
      </c>
    </row>
    <row r="255" spans="1:42" x14ac:dyDescent="0.25">
      <c r="A255" s="6">
        <v>249</v>
      </c>
      <c r="B255" s="1" t="s">
        <v>1</v>
      </c>
      <c r="C255" s="1"/>
      <c r="D255" s="1">
        <v>125</v>
      </c>
      <c r="E255" s="1">
        <v>17</v>
      </c>
      <c r="F255" s="1">
        <v>157</v>
      </c>
      <c r="G255" s="3">
        <v>0</v>
      </c>
      <c r="N255" s="10">
        <f t="shared" si="48"/>
        <v>3909999.9999999995</v>
      </c>
      <c r="O255" s="10">
        <f t="shared" si="49"/>
        <v>10597500</v>
      </c>
      <c r="P255" s="24">
        <f t="shared" si="60"/>
        <v>14507500</v>
      </c>
      <c r="R255" s="10">
        <f t="shared" si="50"/>
        <v>2000000</v>
      </c>
      <c r="S255" s="10">
        <f t="shared" si="51"/>
        <v>2500000</v>
      </c>
      <c r="T255" s="10">
        <f t="shared" si="52"/>
        <v>18044000</v>
      </c>
      <c r="U255" s="24">
        <f t="shared" si="53"/>
        <v>3626875</v>
      </c>
      <c r="V255" s="10">
        <f t="shared" si="54"/>
        <v>300000</v>
      </c>
      <c r="W255" s="24">
        <f t="shared" si="55"/>
        <v>150163.93079202034</v>
      </c>
      <c r="X255" s="24">
        <f t="shared" si="61"/>
        <v>26621038.930792019</v>
      </c>
      <c r="Z255" s="28">
        <f t="shared" si="56"/>
        <v>-22711038.930792019</v>
      </c>
      <c r="AA255" s="28">
        <f t="shared" si="57"/>
        <v>-16023538.930792019</v>
      </c>
      <c r="AB255" s="29"/>
      <c r="AC255" s="30">
        <f t="shared" si="58"/>
        <v>5324207.7861584043</v>
      </c>
      <c r="AD255" s="30">
        <f t="shared" si="59"/>
        <v>21296831.144633617</v>
      </c>
      <c r="AE255" s="24"/>
      <c r="AF255" s="24">
        <f t="shared" si="62"/>
        <v>-83188.693303435575</v>
      </c>
      <c r="AG255" s="24">
        <f t="shared" si="63"/>
        <v>-68148.606016774633</v>
      </c>
      <c r="AI255" s="24">
        <f>IF(OR(B255="Q2",B255="Q3"),Business_peak/E255,Business_nonpeak/E255)</f>
        <v>13529.411764705881</v>
      </c>
      <c r="AJ255" s="24">
        <f>IF(OR(B255="Q2",B255="Q3"),Economic_peak/F255,Economic_nonpeak/F255)</f>
        <v>429.93630573248407</v>
      </c>
      <c r="AO255">
        <f>AF255/AI255</f>
        <v>-6.1487295050365427</v>
      </c>
      <c r="AP255">
        <f>AG255/AJ255</f>
        <v>-158.50860955012766</v>
      </c>
    </row>
    <row r="256" spans="1:42" x14ac:dyDescent="0.25">
      <c r="A256" s="6">
        <v>250</v>
      </c>
      <c r="B256" s="1" t="s">
        <v>1</v>
      </c>
      <c r="C256" s="1"/>
      <c r="D256" s="1">
        <v>125</v>
      </c>
      <c r="E256" s="1">
        <v>21</v>
      </c>
      <c r="F256" s="1">
        <v>170</v>
      </c>
      <c r="G256" s="3">
        <v>0</v>
      </c>
      <c r="N256" s="10">
        <f t="shared" si="48"/>
        <v>4829999.9999999991</v>
      </c>
      <c r="O256" s="10">
        <f t="shared" si="49"/>
        <v>11475000</v>
      </c>
      <c r="P256" s="24">
        <f t="shared" si="60"/>
        <v>16305000</v>
      </c>
      <c r="R256" s="10">
        <f t="shared" si="50"/>
        <v>2000000</v>
      </c>
      <c r="S256" s="10">
        <f t="shared" si="51"/>
        <v>1500000</v>
      </c>
      <c r="T256" s="10">
        <f t="shared" si="52"/>
        <v>18044000</v>
      </c>
      <c r="U256" s="24">
        <f t="shared" si="53"/>
        <v>4076250</v>
      </c>
      <c r="V256" s="10">
        <f t="shared" si="54"/>
        <v>300000</v>
      </c>
      <c r="W256" s="24">
        <f t="shared" si="55"/>
        <v>150163.93079202034</v>
      </c>
      <c r="X256" s="24">
        <f t="shared" si="61"/>
        <v>26070413.930792019</v>
      </c>
      <c r="Z256" s="28">
        <f t="shared" si="56"/>
        <v>-21240413.930792019</v>
      </c>
      <c r="AA256" s="28">
        <f t="shared" si="57"/>
        <v>-14595413.930792019</v>
      </c>
      <c r="AB256" s="29"/>
      <c r="AC256" s="30">
        <f t="shared" si="58"/>
        <v>5214082.7861584043</v>
      </c>
      <c r="AD256" s="30">
        <f t="shared" si="59"/>
        <v>20856331.144633617</v>
      </c>
      <c r="AE256" s="24"/>
      <c r="AF256" s="24">
        <f t="shared" si="62"/>
        <v>-18289.656483733583</v>
      </c>
      <c r="AG256" s="24">
        <f t="shared" si="63"/>
        <v>-55184.300850785985</v>
      </c>
      <c r="AI256" s="24">
        <f>IF(OR(B256="Q2",B256="Q3"),Business_peak/E256,Business_nonpeak/E256)</f>
        <v>10952.38095238095</v>
      </c>
      <c r="AJ256" s="24">
        <f>IF(OR(B256="Q2",B256="Q3"),Economic_peak/F256,Economic_nonpeak/F256)</f>
        <v>397.05882352941177</v>
      </c>
      <c r="AO256">
        <f>AF256/AI256</f>
        <v>-1.6699251572104579</v>
      </c>
      <c r="AP256">
        <f>AG256/AJ256</f>
        <v>-138.98268362420174</v>
      </c>
    </row>
    <row r="257" spans="1:42" x14ac:dyDescent="0.25">
      <c r="A257" s="6">
        <v>251</v>
      </c>
      <c r="B257" s="1" t="s">
        <v>1</v>
      </c>
      <c r="C257" s="1"/>
      <c r="D257" s="1">
        <v>126</v>
      </c>
      <c r="E257" s="1">
        <v>27</v>
      </c>
      <c r="F257" s="1">
        <v>201</v>
      </c>
      <c r="G257" s="3">
        <v>-2</v>
      </c>
      <c r="N257" s="10">
        <f t="shared" si="48"/>
        <v>6209999.9999999991</v>
      </c>
      <c r="O257" s="10">
        <f t="shared" si="49"/>
        <v>13567500</v>
      </c>
      <c r="P257" s="24">
        <f t="shared" si="60"/>
        <v>19777500</v>
      </c>
      <c r="R257" s="10">
        <f t="shared" si="50"/>
        <v>2000000</v>
      </c>
      <c r="S257" s="10">
        <f t="shared" si="51"/>
        <v>2500000</v>
      </c>
      <c r="T257" s="10">
        <f t="shared" si="52"/>
        <v>12630800</v>
      </c>
      <c r="U257" s="24">
        <f t="shared" si="53"/>
        <v>4944375</v>
      </c>
      <c r="V257" s="10">
        <f t="shared" si="54"/>
        <v>300000</v>
      </c>
      <c r="W257" s="24">
        <f t="shared" si="55"/>
        <v>150163.93079202034</v>
      </c>
      <c r="X257" s="24">
        <f t="shared" si="61"/>
        <v>22525338.930792019</v>
      </c>
      <c r="Z257" s="28">
        <f t="shared" si="56"/>
        <v>-16315338.930792019</v>
      </c>
      <c r="AA257" s="28">
        <f t="shared" si="57"/>
        <v>-8957838.9307920188</v>
      </c>
      <c r="AB257" s="29"/>
      <c r="AC257" s="30">
        <f t="shared" si="58"/>
        <v>4505067.7861584043</v>
      </c>
      <c r="AD257" s="30">
        <f t="shared" si="59"/>
        <v>18020271.144633617</v>
      </c>
      <c r="AE257" s="24"/>
      <c r="AF257" s="24">
        <f t="shared" si="62"/>
        <v>63145.637549688698</v>
      </c>
      <c r="AG257" s="24">
        <f t="shared" si="63"/>
        <v>-22153.09027180904</v>
      </c>
      <c r="AI257" s="24">
        <f>IF(OR(B257="Q2",B257="Q3"),Business_peak/E257,Business_nonpeak/E257)</f>
        <v>8518.5185185185182</v>
      </c>
      <c r="AJ257" s="24">
        <f>IF(OR(B257="Q2",B257="Q3"),Economic_peak/F257,Economic_nonpeak/F257)</f>
        <v>335.82089552238807</v>
      </c>
      <c r="AO257">
        <f>AF257/AI257</f>
        <v>7.4127487558330216</v>
      </c>
      <c r="AP257">
        <f>AG257/AJ257</f>
        <v>-65.966979920498034</v>
      </c>
    </row>
    <row r="258" spans="1:42" x14ac:dyDescent="0.25">
      <c r="A258" s="6">
        <v>252</v>
      </c>
      <c r="B258" s="1" t="s">
        <v>1</v>
      </c>
      <c r="C258" s="1"/>
      <c r="D258" s="1">
        <v>126</v>
      </c>
      <c r="E258" s="1">
        <v>24</v>
      </c>
      <c r="F258" s="1">
        <v>187</v>
      </c>
      <c r="G258" s="3">
        <v>0</v>
      </c>
      <c r="N258" s="10">
        <f t="shared" si="48"/>
        <v>5519999.9999999991</v>
      </c>
      <c r="O258" s="10">
        <f t="shared" si="49"/>
        <v>12622500</v>
      </c>
      <c r="P258" s="24">
        <f t="shared" si="60"/>
        <v>18142500</v>
      </c>
      <c r="R258" s="10">
        <f t="shared" si="50"/>
        <v>2000000</v>
      </c>
      <c r="S258" s="10">
        <f t="shared" si="51"/>
        <v>1500000</v>
      </c>
      <c r="T258" s="10">
        <f t="shared" si="52"/>
        <v>18044000</v>
      </c>
      <c r="U258" s="24">
        <f t="shared" si="53"/>
        <v>4535625</v>
      </c>
      <c r="V258" s="10">
        <f t="shared" si="54"/>
        <v>300000</v>
      </c>
      <c r="W258" s="24">
        <f t="shared" si="55"/>
        <v>150163.93079202034</v>
      </c>
      <c r="X258" s="24">
        <f t="shared" si="61"/>
        <v>26529788.930792019</v>
      </c>
      <c r="Z258" s="28">
        <f t="shared" si="56"/>
        <v>-21009788.930792019</v>
      </c>
      <c r="AA258" s="28">
        <f t="shared" si="57"/>
        <v>-13907288.930792019</v>
      </c>
      <c r="AB258" s="29"/>
      <c r="AC258" s="30">
        <f t="shared" si="58"/>
        <v>5305957.7861584043</v>
      </c>
      <c r="AD258" s="30">
        <f t="shared" si="59"/>
        <v>21223831.144633617</v>
      </c>
      <c r="AE258" s="24"/>
      <c r="AF258" s="24">
        <f t="shared" si="62"/>
        <v>8918.4255767331142</v>
      </c>
      <c r="AG258" s="24">
        <f t="shared" si="63"/>
        <v>-45996.423233334848</v>
      </c>
      <c r="AI258" s="24">
        <f>IF(OR(B258="Q2",B258="Q3"),Business_peak/E258,Business_nonpeak/E258)</f>
        <v>9583.3333333333321</v>
      </c>
      <c r="AJ258" s="24">
        <f>IF(OR(B258="Q2",B258="Q3"),Economic_peak/F258,Economic_nonpeak/F258)</f>
        <v>360.96256684491976</v>
      </c>
      <c r="AO258">
        <f>AF258/AI258</f>
        <v>0.93061832105041209</v>
      </c>
      <c r="AP258">
        <f>AG258/AJ258</f>
        <v>-127.42712806864618</v>
      </c>
    </row>
    <row r="259" spans="1:42" x14ac:dyDescent="0.25">
      <c r="A259" s="6">
        <v>253</v>
      </c>
      <c r="B259" s="1" t="s">
        <v>1</v>
      </c>
      <c r="C259" s="1"/>
      <c r="D259" s="1">
        <v>127</v>
      </c>
      <c r="E259" s="1">
        <v>18</v>
      </c>
      <c r="F259" s="1">
        <v>190</v>
      </c>
      <c r="G259" s="3">
        <v>0</v>
      </c>
      <c r="N259" s="10">
        <f t="shared" si="48"/>
        <v>4139999.9999999995</v>
      </c>
      <c r="O259" s="10">
        <f t="shared" si="49"/>
        <v>12825000</v>
      </c>
      <c r="P259" s="24">
        <f t="shared" si="60"/>
        <v>16965000</v>
      </c>
      <c r="R259" s="10">
        <f t="shared" si="50"/>
        <v>2000000</v>
      </c>
      <c r="S259" s="10">
        <f t="shared" si="51"/>
        <v>2500000</v>
      </c>
      <c r="T259" s="10">
        <f t="shared" si="52"/>
        <v>18044000</v>
      </c>
      <c r="U259" s="24">
        <f t="shared" si="53"/>
        <v>4241250</v>
      </c>
      <c r="V259" s="10">
        <f t="shared" si="54"/>
        <v>300000</v>
      </c>
      <c r="W259" s="24">
        <f t="shared" si="55"/>
        <v>150163.93079202034</v>
      </c>
      <c r="X259" s="24">
        <f t="shared" si="61"/>
        <v>27235413.930792019</v>
      </c>
      <c r="Z259" s="28">
        <f t="shared" si="56"/>
        <v>-23095413.930792019</v>
      </c>
      <c r="AA259" s="28">
        <f t="shared" si="57"/>
        <v>-14410413.930792019</v>
      </c>
      <c r="AB259" s="29"/>
      <c r="AC259" s="30">
        <f t="shared" si="58"/>
        <v>5447082.7861584043</v>
      </c>
      <c r="AD259" s="30">
        <f t="shared" si="59"/>
        <v>21788331.144633617</v>
      </c>
      <c r="AE259" s="24"/>
      <c r="AF259" s="24">
        <f t="shared" si="62"/>
        <v>-72615.710342133592</v>
      </c>
      <c r="AG259" s="24">
        <f t="shared" si="63"/>
        <v>-47175.427077019041</v>
      </c>
      <c r="AI259" s="24">
        <f>IF(OR(B259="Q2",B259="Q3"),Business_peak/E259,Business_nonpeak/E259)</f>
        <v>12777.777777777776</v>
      </c>
      <c r="AJ259" s="24">
        <f>IF(OR(B259="Q2",B259="Q3"),Economic_peak/F259,Economic_nonpeak/F259)</f>
        <v>355.26315789473682</v>
      </c>
      <c r="AO259">
        <f>AF259/AI259</f>
        <v>-5.682968635471326</v>
      </c>
      <c r="AP259">
        <f>AG259/AJ259</f>
        <v>-132.79009103160917</v>
      </c>
    </row>
    <row r="260" spans="1:42" x14ac:dyDescent="0.25">
      <c r="A260" s="6">
        <v>254</v>
      </c>
      <c r="B260" s="1" t="s">
        <v>1</v>
      </c>
      <c r="C260" s="1"/>
      <c r="D260" s="1">
        <v>127</v>
      </c>
      <c r="E260" s="1">
        <v>25</v>
      </c>
      <c r="F260" s="1">
        <v>240</v>
      </c>
      <c r="G260" s="3">
        <v>0</v>
      </c>
      <c r="N260" s="10">
        <f t="shared" si="48"/>
        <v>5749999.9999999991</v>
      </c>
      <c r="O260" s="10">
        <f t="shared" si="49"/>
        <v>16200000</v>
      </c>
      <c r="P260" s="24">
        <f t="shared" si="60"/>
        <v>21950000</v>
      </c>
      <c r="R260" s="10">
        <f t="shared" si="50"/>
        <v>2000000</v>
      </c>
      <c r="S260" s="10">
        <f t="shared" si="51"/>
        <v>1500000</v>
      </c>
      <c r="T260" s="10">
        <f t="shared" si="52"/>
        <v>18044000</v>
      </c>
      <c r="U260" s="24">
        <f t="shared" si="53"/>
        <v>5487500</v>
      </c>
      <c r="V260" s="10">
        <f t="shared" si="54"/>
        <v>300000</v>
      </c>
      <c r="W260" s="24">
        <f t="shared" si="55"/>
        <v>150163.93079202034</v>
      </c>
      <c r="X260" s="24">
        <f t="shared" si="61"/>
        <v>27481663.930792019</v>
      </c>
      <c r="Z260" s="28">
        <f t="shared" si="56"/>
        <v>-21731663.930792019</v>
      </c>
      <c r="AA260" s="28">
        <f t="shared" si="57"/>
        <v>-11281663.930792019</v>
      </c>
      <c r="AB260" s="29"/>
      <c r="AC260" s="30">
        <f t="shared" si="58"/>
        <v>5496332.7861584043</v>
      </c>
      <c r="AD260" s="30">
        <f t="shared" si="59"/>
        <v>21985331.144633617</v>
      </c>
      <c r="AE260" s="24"/>
      <c r="AF260" s="24">
        <f t="shared" si="62"/>
        <v>10146.688553663791</v>
      </c>
      <c r="AG260" s="24">
        <f t="shared" si="63"/>
        <v>-24105.546435973407</v>
      </c>
      <c r="AI260" s="24">
        <f>IF(OR(B260="Q2",B260="Q3"),Business_peak/E260,Business_nonpeak/E260)</f>
        <v>9199.9999999999982</v>
      </c>
      <c r="AJ260" s="24">
        <f>IF(OR(B260="Q2",B260="Q3"),Economic_peak/F260,Economic_nonpeak/F260)</f>
        <v>281.25</v>
      </c>
      <c r="AO260">
        <f>AF260/AI260</f>
        <v>1.1029009297460644</v>
      </c>
      <c r="AP260">
        <f>AG260/AJ260</f>
        <v>-85.708609550127676</v>
      </c>
    </row>
    <row r="261" spans="1:42" x14ac:dyDescent="0.25">
      <c r="A261" s="6">
        <v>255</v>
      </c>
      <c r="B261" s="1" t="s">
        <v>1</v>
      </c>
      <c r="C261" s="1"/>
      <c r="D261" s="1">
        <v>128</v>
      </c>
      <c r="E261" s="1">
        <v>21</v>
      </c>
      <c r="F261" s="1">
        <v>195</v>
      </c>
      <c r="G261" s="3">
        <v>0</v>
      </c>
      <c r="N261" s="10">
        <f t="shared" si="48"/>
        <v>4829999.9999999991</v>
      </c>
      <c r="O261" s="10">
        <f t="shared" si="49"/>
        <v>13162500</v>
      </c>
      <c r="P261" s="24">
        <f t="shared" si="60"/>
        <v>17992500</v>
      </c>
      <c r="R261" s="10">
        <f t="shared" si="50"/>
        <v>2000000</v>
      </c>
      <c r="S261" s="10">
        <f t="shared" si="51"/>
        <v>2500000</v>
      </c>
      <c r="T261" s="10">
        <f t="shared" si="52"/>
        <v>18044000</v>
      </c>
      <c r="U261" s="24">
        <f t="shared" si="53"/>
        <v>4498125</v>
      </c>
      <c r="V261" s="10">
        <f t="shared" si="54"/>
        <v>300000</v>
      </c>
      <c r="W261" s="24">
        <f t="shared" si="55"/>
        <v>150163.93079202034</v>
      </c>
      <c r="X261" s="24">
        <f t="shared" si="61"/>
        <v>27492288.930792019</v>
      </c>
      <c r="Z261" s="28">
        <f t="shared" si="56"/>
        <v>-22662288.930792019</v>
      </c>
      <c r="AA261" s="28">
        <f t="shared" si="57"/>
        <v>-14329788.930792019</v>
      </c>
      <c r="AB261" s="29"/>
      <c r="AC261" s="30">
        <f t="shared" si="58"/>
        <v>5498457.7861584043</v>
      </c>
      <c r="AD261" s="30">
        <f t="shared" si="59"/>
        <v>21993831.144633617</v>
      </c>
      <c r="AE261" s="24"/>
      <c r="AF261" s="24">
        <f t="shared" si="62"/>
        <v>-31831.323150400251</v>
      </c>
      <c r="AG261" s="24">
        <f t="shared" si="63"/>
        <v>-45288.877664787782</v>
      </c>
      <c r="AI261" s="24">
        <f>IF(OR(B261="Q2",B261="Q3"),Business_peak/E261,Business_nonpeak/E261)</f>
        <v>10952.38095238095</v>
      </c>
      <c r="AJ261" s="24">
        <f>IF(OR(B261="Q2",B261="Q3"),Economic_peak/F261,Economic_nonpeak/F261)</f>
        <v>346.15384615384613</v>
      </c>
      <c r="AO261">
        <f>AF261/AI261</f>
        <v>-2.9063382006887188</v>
      </c>
      <c r="AP261">
        <f>AG261/AJ261</f>
        <v>-130.83453547605359</v>
      </c>
    </row>
    <row r="262" spans="1:42" x14ac:dyDescent="0.25">
      <c r="A262" s="6">
        <v>256</v>
      </c>
      <c r="B262" s="1" t="s">
        <v>1</v>
      </c>
      <c r="C262" s="1"/>
      <c r="D262" s="1">
        <v>128</v>
      </c>
      <c r="E262" s="1">
        <v>20</v>
      </c>
      <c r="F262" s="1">
        <v>199</v>
      </c>
      <c r="G262" s="3">
        <v>1</v>
      </c>
      <c r="N262" s="10">
        <f t="shared" si="48"/>
        <v>4599999.9999999991</v>
      </c>
      <c r="O262" s="10">
        <f t="shared" si="49"/>
        <v>13432500</v>
      </c>
      <c r="P262" s="24">
        <f t="shared" si="60"/>
        <v>18032500</v>
      </c>
      <c r="R262" s="10">
        <f t="shared" si="50"/>
        <v>2000000</v>
      </c>
      <c r="S262" s="10">
        <f t="shared" si="51"/>
        <v>1500000</v>
      </c>
      <c r="T262" s="10">
        <f t="shared" si="52"/>
        <v>20750600</v>
      </c>
      <c r="U262" s="24">
        <f t="shared" si="53"/>
        <v>4508125</v>
      </c>
      <c r="V262" s="10">
        <f t="shared" si="54"/>
        <v>300000</v>
      </c>
      <c r="W262" s="24">
        <f t="shared" si="55"/>
        <v>150163.93079202034</v>
      </c>
      <c r="X262" s="24">
        <f t="shared" si="61"/>
        <v>29208888.930792019</v>
      </c>
      <c r="Z262" s="28">
        <f t="shared" si="56"/>
        <v>-24608888.930792019</v>
      </c>
      <c r="AA262" s="28">
        <f t="shared" si="57"/>
        <v>-15776388.930792019</v>
      </c>
      <c r="AB262" s="29"/>
      <c r="AC262" s="30">
        <f t="shared" si="58"/>
        <v>5841777.7861584043</v>
      </c>
      <c r="AD262" s="30">
        <f t="shared" si="59"/>
        <v>23367111.144633617</v>
      </c>
      <c r="AE262" s="24"/>
      <c r="AF262" s="24">
        <f t="shared" si="62"/>
        <v>-62088.889307920261</v>
      </c>
      <c r="AG262" s="24">
        <f t="shared" si="63"/>
        <v>-49922.669068510637</v>
      </c>
      <c r="AI262" s="24">
        <f>IF(OR(B262="Q2",B262="Q3"),Business_peak/E262,Business_nonpeak/E262)</f>
        <v>11499.999999999998</v>
      </c>
      <c r="AJ262" s="24">
        <f>IF(OR(B262="Q2",B262="Q3"),Economic_peak/F262,Economic_nonpeak/F262)</f>
        <v>339.1959798994975</v>
      </c>
      <c r="AO262">
        <f>AF262/AI262</f>
        <v>-5.3990338528626323</v>
      </c>
      <c r="AP262">
        <f>AG262/AJ262</f>
        <v>-147.17942436494246</v>
      </c>
    </row>
    <row r="263" spans="1:42" x14ac:dyDescent="0.25">
      <c r="A263" s="6">
        <v>257</v>
      </c>
      <c r="B263" s="1" t="s">
        <v>1</v>
      </c>
      <c r="C263" s="1"/>
      <c r="D263" s="1">
        <v>129</v>
      </c>
      <c r="E263" s="1">
        <v>20</v>
      </c>
      <c r="F263" s="1">
        <v>203</v>
      </c>
      <c r="G263" s="3">
        <v>0</v>
      </c>
      <c r="N263" s="10">
        <f t="shared" ref="N263:N326" si="64">IF(OR(B263="Q2",B263="Q3"),E263*Business_peak,E263*Business_nonpeak)</f>
        <v>4599999.9999999991</v>
      </c>
      <c r="O263" s="10">
        <f t="shared" ref="O263:O326" si="65">IF(OR(B263="Q2",B263="Q3"),F263*Economic_peak,F263*Economic_nonpeak)</f>
        <v>13702500</v>
      </c>
      <c r="P263" s="24">
        <f t="shared" si="60"/>
        <v>18302500</v>
      </c>
      <c r="R263" s="10">
        <f t="shared" ref="R263:R326" si="66">Overheads</f>
        <v>2000000</v>
      </c>
      <c r="S263" s="10">
        <f t="shared" ref="S263:S326" si="67">IF(ISEVEN(A263),mumbai_flight,newyork_flight)</f>
        <v>2500000</v>
      </c>
      <c r="T263" s="10">
        <f t="shared" ref="T263:T326" si="68">IF(G263=VLOOKUP(G263,fuelcost_table,1,FALSE),fuel_perflight*(1+VLOOKUP(G263,fuelcost_table,2,FALSE)),0)</f>
        <v>18044000</v>
      </c>
      <c r="U263" s="24">
        <f t="shared" ref="U263:U326" si="69">tax_r*P263</f>
        <v>4575625</v>
      </c>
      <c r="V263" s="10">
        <f t="shared" ref="V263:V326" si="70">salary_cost/(flights*days)</f>
        <v>300000</v>
      </c>
      <c r="W263" s="24">
        <f t="shared" ref="W263:W326" si="71">lease_daily</f>
        <v>150163.93079202034</v>
      </c>
      <c r="X263" s="24">
        <f t="shared" si="61"/>
        <v>27569788.930792019</v>
      </c>
      <c r="Z263" s="28">
        <f t="shared" ref="Z263:Z326" si="72">N263-$X263</f>
        <v>-22969788.930792019</v>
      </c>
      <c r="AA263" s="28">
        <f t="shared" ref="AA263:AA326" si="73">O263-$X263</f>
        <v>-13867288.930792019</v>
      </c>
      <c r="AB263" s="29"/>
      <c r="AC263" s="30">
        <f t="shared" ref="AC263:AC326" si="74">Business_costp*X263</f>
        <v>5513957.7861584043</v>
      </c>
      <c r="AD263" s="30">
        <f t="shared" ref="AD263:AD326" si="75">Economic_costp*X263</f>
        <v>22055831.144633617</v>
      </c>
      <c r="AE263" s="24"/>
      <c r="AF263" s="24">
        <f t="shared" si="62"/>
        <v>-45697.889307920261</v>
      </c>
      <c r="AG263" s="24">
        <f t="shared" si="63"/>
        <v>-41149.414505584318</v>
      </c>
      <c r="AI263" s="24">
        <f>IF(OR(B263="Q2",B263="Q3"),Business_peak/E263,Business_nonpeak/E263)</f>
        <v>11499.999999999998</v>
      </c>
      <c r="AJ263" s="24">
        <f>IF(OR(B263="Q2",B263="Q3"),Economic_peak/F263,Economic_nonpeak/F263)</f>
        <v>332.51231527093597</v>
      </c>
      <c r="AO263">
        <f>AF263/AI263</f>
        <v>-3.9737295050365451</v>
      </c>
      <c r="AP263">
        <f>AG263/AJ263</f>
        <v>-123.7530539945721</v>
      </c>
    </row>
    <row r="264" spans="1:42" x14ac:dyDescent="0.25">
      <c r="A264" s="6">
        <v>258</v>
      </c>
      <c r="B264" s="1" t="s">
        <v>1</v>
      </c>
      <c r="C264" s="1"/>
      <c r="D264" s="1">
        <v>129</v>
      </c>
      <c r="E264" s="1">
        <v>21</v>
      </c>
      <c r="F264" s="1">
        <v>176</v>
      </c>
      <c r="G264" s="3">
        <v>2</v>
      </c>
      <c r="N264" s="10">
        <f t="shared" si="64"/>
        <v>4829999.9999999991</v>
      </c>
      <c r="O264" s="10">
        <f t="shared" si="65"/>
        <v>11880000</v>
      </c>
      <c r="P264" s="24">
        <f t="shared" ref="P264:P327" si="76">SUM(N264:O264)</f>
        <v>16710000</v>
      </c>
      <c r="R264" s="10">
        <f t="shared" si="66"/>
        <v>2000000</v>
      </c>
      <c r="S264" s="10">
        <f t="shared" si="67"/>
        <v>1500000</v>
      </c>
      <c r="T264" s="10">
        <f t="shared" si="68"/>
        <v>23457200</v>
      </c>
      <c r="U264" s="24">
        <f t="shared" si="69"/>
        <v>4177500</v>
      </c>
      <c r="V264" s="10">
        <f t="shared" si="70"/>
        <v>300000</v>
      </c>
      <c r="W264" s="24">
        <f t="shared" si="71"/>
        <v>150163.93079202034</v>
      </c>
      <c r="X264" s="24">
        <f t="shared" ref="X264:X327" si="77">SUM(R264:W264)</f>
        <v>31584863.930792019</v>
      </c>
      <c r="Z264" s="28">
        <f t="shared" si="72"/>
        <v>-26754863.930792019</v>
      </c>
      <c r="AA264" s="28">
        <f t="shared" si="73"/>
        <v>-19704863.930792019</v>
      </c>
      <c r="AB264" s="29"/>
      <c r="AC264" s="30">
        <f t="shared" si="74"/>
        <v>6316972.7861584043</v>
      </c>
      <c r="AD264" s="30">
        <f t="shared" si="75"/>
        <v>25267891.144633617</v>
      </c>
      <c r="AE264" s="24"/>
      <c r="AF264" s="24">
        <f t="shared" ref="AF264:AF327" si="78">(N264-AC264)/E264</f>
        <v>-70808.22791230501</v>
      </c>
      <c r="AG264" s="24">
        <f t="shared" ref="AG264:AG327" si="79">(O264-AD264)/F264</f>
        <v>-76067.563321781912</v>
      </c>
      <c r="AI264" s="24">
        <f>IF(OR(B264="Q2",B264="Q3"),Business_peak/E264,Business_nonpeak/E264)</f>
        <v>10952.38095238095</v>
      </c>
      <c r="AJ264" s="24">
        <f>IF(OR(B264="Q2",B264="Q3"),Economic_peak/F264,Economic_nonpeak/F264)</f>
        <v>383.52272727272725</v>
      </c>
      <c r="AO264">
        <f>AF264/AI264</f>
        <v>-6.4650990702539373</v>
      </c>
      <c r="AP264">
        <f>AG264/AJ264</f>
        <v>-198.33912806864618</v>
      </c>
    </row>
    <row r="265" spans="1:42" x14ac:dyDescent="0.25">
      <c r="A265" s="6">
        <v>259</v>
      </c>
      <c r="B265" s="1" t="s">
        <v>1</v>
      </c>
      <c r="C265" s="1"/>
      <c r="D265" s="1">
        <v>130</v>
      </c>
      <c r="E265" s="1">
        <v>22</v>
      </c>
      <c r="F265" s="1">
        <v>178</v>
      </c>
      <c r="G265" s="3">
        <v>-1</v>
      </c>
      <c r="N265" s="10">
        <f t="shared" si="64"/>
        <v>5059999.9999999991</v>
      </c>
      <c r="O265" s="10">
        <f t="shared" si="65"/>
        <v>12015000</v>
      </c>
      <c r="P265" s="24">
        <f t="shared" si="76"/>
        <v>17075000</v>
      </c>
      <c r="R265" s="10">
        <f t="shared" si="66"/>
        <v>2000000</v>
      </c>
      <c r="S265" s="10">
        <f t="shared" si="67"/>
        <v>2500000</v>
      </c>
      <c r="T265" s="10">
        <f t="shared" si="68"/>
        <v>15337400</v>
      </c>
      <c r="U265" s="24">
        <f t="shared" si="69"/>
        <v>4268750</v>
      </c>
      <c r="V265" s="10">
        <f t="shared" si="70"/>
        <v>300000</v>
      </c>
      <c r="W265" s="24">
        <f t="shared" si="71"/>
        <v>150163.93079202034</v>
      </c>
      <c r="X265" s="24">
        <f t="shared" si="77"/>
        <v>24556313.930792019</v>
      </c>
      <c r="Z265" s="28">
        <f t="shared" si="72"/>
        <v>-19496313.930792019</v>
      </c>
      <c r="AA265" s="28">
        <f t="shared" si="73"/>
        <v>-12541313.930792019</v>
      </c>
      <c r="AB265" s="29"/>
      <c r="AC265" s="30">
        <f t="shared" si="74"/>
        <v>4911262.7861584043</v>
      </c>
      <c r="AD265" s="30">
        <f t="shared" si="75"/>
        <v>19645051.144633617</v>
      </c>
      <c r="AE265" s="24"/>
      <c r="AF265" s="24">
        <f t="shared" si="78"/>
        <v>6760.7824473452165</v>
      </c>
      <c r="AG265" s="24">
        <f t="shared" si="79"/>
        <v>-42865.45586872819</v>
      </c>
      <c r="AI265" s="24">
        <f>IF(OR(B265="Q2",B265="Q3"),Business_peak/E265,Business_nonpeak/E265)</f>
        <v>10454.545454545454</v>
      </c>
      <c r="AJ265" s="24">
        <f>IF(OR(B265="Q2",B265="Q3"),Economic_peak/F265,Economic_nonpeak/F265)</f>
        <v>379.2134831460674</v>
      </c>
      <c r="AO265">
        <f>AF265/AI265</f>
        <v>0.64668353844171644</v>
      </c>
      <c r="AP265">
        <f>AG265/AJ265</f>
        <v>-113.03779473531286</v>
      </c>
    </row>
    <row r="266" spans="1:42" x14ac:dyDescent="0.25">
      <c r="A266" s="6">
        <v>260</v>
      </c>
      <c r="B266" s="1" t="s">
        <v>1</v>
      </c>
      <c r="C266" s="1"/>
      <c r="D266" s="1">
        <v>130</v>
      </c>
      <c r="E266" s="1">
        <v>17</v>
      </c>
      <c r="F266" s="1">
        <v>165</v>
      </c>
      <c r="G266" s="3">
        <v>0</v>
      </c>
      <c r="N266" s="10">
        <f t="shared" si="64"/>
        <v>3909999.9999999995</v>
      </c>
      <c r="O266" s="10">
        <f t="shared" si="65"/>
        <v>11137500</v>
      </c>
      <c r="P266" s="24">
        <f t="shared" si="76"/>
        <v>15047500</v>
      </c>
      <c r="R266" s="10">
        <f t="shared" si="66"/>
        <v>2000000</v>
      </c>
      <c r="S266" s="10">
        <f t="shared" si="67"/>
        <v>1500000</v>
      </c>
      <c r="T266" s="10">
        <f t="shared" si="68"/>
        <v>18044000</v>
      </c>
      <c r="U266" s="24">
        <f t="shared" si="69"/>
        <v>3761875</v>
      </c>
      <c r="V266" s="10">
        <f t="shared" si="70"/>
        <v>300000</v>
      </c>
      <c r="W266" s="24">
        <f t="shared" si="71"/>
        <v>150163.93079202034</v>
      </c>
      <c r="X266" s="24">
        <f t="shared" si="77"/>
        <v>25756038.930792019</v>
      </c>
      <c r="Z266" s="28">
        <f t="shared" si="72"/>
        <v>-21846038.930792019</v>
      </c>
      <c r="AA266" s="28">
        <f t="shared" si="73"/>
        <v>-14618538.930792019</v>
      </c>
      <c r="AB266" s="29"/>
      <c r="AC266" s="30">
        <f t="shared" si="74"/>
        <v>5151207.7861584043</v>
      </c>
      <c r="AD266" s="30">
        <f t="shared" si="75"/>
        <v>20604831.144633617</v>
      </c>
      <c r="AE266" s="24"/>
      <c r="AF266" s="24">
        <f t="shared" si="78"/>
        <v>-73012.222715200274</v>
      </c>
      <c r="AG266" s="24">
        <f t="shared" si="79"/>
        <v>-57377.764512931011</v>
      </c>
      <c r="AI266" s="24">
        <f>IF(OR(B266="Q2",B266="Q3"),Business_peak/E266,Business_nonpeak/E266)</f>
        <v>13529.411764705881</v>
      </c>
      <c r="AJ266" s="24">
        <f>IF(OR(B266="Q2",B266="Q3"),Economic_peak/F266,Economic_nonpeak/F266)</f>
        <v>409.09090909090907</v>
      </c>
      <c r="AO266">
        <f>AF266/AI266</f>
        <v>-5.3965555919930646</v>
      </c>
      <c r="AP266">
        <f>AG266/AJ266</f>
        <v>-140.25675769827581</v>
      </c>
    </row>
    <row r="267" spans="1:42" x14ac:dyDescent="0.25">
      <c r="A267" s="6">
        <v>261</v>
      </c>
      <c r="B267" s="1" t="s">
        <v>1</v>
      </c>
      <c r="C267" s="1"/>
      <c r="D267" s="1">
        <v>131</v>
      </c>
      <c r="E267" s="1">
        <v>16</v>
      </c>
      <c r="F267" s="1">
        <v>214</v>
      </c>
      <c r="G267" s="3">
        <v>-2</v>
      </c>
      <c r="N267" s="10">
        <f t="shared" si="64"/>
        <v>3679999.9999999995</v>
      </c>
      <c r="O267" s="10">
        <f t="shared" si="65"/>
        <v>14445000</v>
      </c>
      <c r="P267" s="24">
        <f t="shared" si="76"/>
        <v>18125000</v>
      </c>
      <c r="R267" s="10">
        <f t="shared" si="66"/>
        <v>2000000</v>
      </c>
      <c r="S267" s="10">
        <f t="shared" si="67"/>
        <v>2500000</v>
      </c>
      <c r="T267" s="10">
        <f t="shared" si="68"/>
        <v>12630800</v>
      </c>
      <c r="U267" s="24">
        <f t="shared" si="69"/>
        <v>4531250</v>
      </c>
      <c r="V267" s="10">
        <f t="shared" si="70"/>
        <v>300000</v>
      </c>
      <c r="W267" s="24">
        <f t="shared" si="71"/>
        <v>150163.93079202034</v>
      </c>
      <c r="X267" s="24">
        <f t="shared" si="77"/>
        <v>22112213.930792019</v>
      </c>
      <c r="Z267" s="28">
        <f t="shared" si="72"/>
        <v>-18432213.930792019</v>
      </c>
      <c r="AA267" s="28">
        <f t="shared" si="73"/>
        <v>-7667213.9307920188</v>
      </c>
      <c r="AB267" s="29"/>
      <c r="AC267" s="30">
        <f t="shared" si="74"/>
        <v>4422442.7861584043</v>
      </c>
      <c r="AD267" s="30">
        <f t="shared" si="75"/>
        <v>17689771.144633617</v>
      </c>
      <c r="AE267" s="24"/>
      <c r="AF267" s="24">
        <f t="shared" si="78"/>
        <v>-46402.674134900299</v>
      </c>
      <c r="AG267" s="24">
        <f t="shared" si="79"/>
        <v>-15162.48198426924</v>
      </c>
      <c r="AI267" s="24">
        <f>IF(OR(B267="Q2",B267="Q3"),Business_peak/E267,Business_nonpeak/E267)</f>
        <v>14374.999999999998</v>
      </c>
      <c r="AJ267" s="24">
        <f>IF(OR(B267="Q2",B267="Q3"),Economic_peak/F267,Economic_nonpeak/F267)</f>
        <v>315.42056074766356</v>
      </c>
      <c r="AO267">
        <f>AF267/AI267</f>
        <v>-3.2280121137321949</v>
      </c>
      <c r="AP267">
        <f>AG267/AJ267</f>
        <v>-48.070683624201735</v>
      </c>
    </row>
    <row r="268" spans="1:42" x14ac:dyDescent="0.25">
      <c r="A268" s="6">
        <v>262</v>
      </c>
      <c r="B268" s="1" t="s">
        <v>1</v>
      </c>
      <c r="C268" s="1"/>
      <c r="D268" s="1">
        <v>131</v>
      </c>
      <c r="E268" s="1">
        <v>16</v>
      </c>
      <c r="F268" s="1">
        <v>221</v>
      </c>
      <c r="G268" s="3">
        <v>0</v>
      </c>
      <c r="N268" s="10">
        <f t="shared" si="64"/>
        <v>3679999.9999999995</v>
      </c>
      <c r="O268" s="10">
        <f t="shared" si="65"/>
        <v>14917500</v>
      </c>
      <c r="P268" s="24">
        <f t="shared" si="76"/>
        <v>18597500</v>
      </c>
      <c r="R268" s="10">
        <f t="shared" si="66"/>
        <v>2000000</v>
      </c>
      <c r="S268" s="10">
        <f t="shared" si="67"/>
        <v>1500000</v>
      </c>
      <c r="T268" s="10">
        <f t="shared" si="68"/>
        <v>18044000</v>
      </c>
      <c r="U268" s="24">
        <f t="shared" si="69"/>
        <v>4649375</v>
      </c>
      <c r="V268" s="10">
        <f t="shared" si="70"/>
        <v>300000</v>
      </c>
      <c r="W268" s="24">
        <f t="shared" si="71"/>
        <v>150163.93079202034</v>
      </c>
      <c r="X268" s="24">
        <f t="shared" si="77"/>
        <v>26643538.930792019</v>
      </c>
      <c r="Z268" s="28">
        <f t="shared" si="72"/>
        <v>-22963538.930792019</v>
      </c>
      <c r="AA268" s="28">
        <f t="shared" si="73"/>
        <v>-11726038.930792019</v>
      </c>
      <c r="AB268" s="29"/>
      <c r="AC268" s="30">
        <f t="shared" si="74"/>
        <v>5328707.7861584043</v>
      </c>
      <c r="AD268" s="30">
        <f t="shared" si="75"/>
        <v>21314831.144633617</v>
      </c>
      <c r="AE268" s="24"/>
      <c r="AF268" s="24">
        <f t="shared" si="78"/>
        <v>-103044.2366349003</v>
      </c>
      <c r="AG268" s="24">
        <f t="shared" si="79"/>
        <v>-28947.199749473381</v>
      </c>
      <c r="AI268" s="24">
        <f>IF(OR(B268="Q2",B268="Q3"),Business_peak/E268,Business_nonpeak/E268)</f>
        <v>14374.999999999998</v>
      </c>
      <c r="AJ268" s="24">
        <f>IF(OR(B268="Q2",B268="Q3"),Economic_peak/F268,Economic_nonpeak/F268)</f>
        <v>305.42986425339365</v>
      </c>
      <c r="AO268">
        <f>AF268/AI268</f>
        <v>-7.1682947224278477</v>
      </c>
      <c r="AP268">
        <f>AG268/AJ268</f>
        <v>-94.775276216794339</v>
      </c>
    </row>
    <row r="269" spans="1:42" x14ac:dyDescent="0.25">
      <c r="A269" s="6">
        <v>263</v>
      </c>
      <c r="B269" s="1" t="s">
        <v>1</v>
      </c>
      <c r="C269" s="1"/>
      <c r="D269" s="1">
        <v>132</v>
      </c>
      <c r="E269" s="1">
        <v>23</v>
      </c>
      <c r="F269" s="1">
        <v>201</v>
      </c>
      <c r="G269" s="3">
        <v>-1</v>
      </c>
      <c r="N269" s="10">
        <f t="shared" si="64"/>
        <v>5289999.9999999991</v>
      </c>
      <c r="O269" s="10">
        <f t="shared" si="65"/>
        <v>13567500</v>
      </c>
      <c r="P269" s="24">
        <f t="shared" si="76"/>
        <v>18857500</v>
      </c>
      <c r="R269" s="10">
        <f t="shared" si="66"/>
        <v>2000000</v>
      </c>
      <c r="S269" s="10">
        <f t="shared" si="67"/>
        <v>2500000</v>
      </c>
      <c r="T269" s="10">
        <f t="shared" si="68"/>
        <v>15337400</v>
      </c>
      <c r="U269" s="24">
        <f t="shared" si="69"/>
        <v>4714375</v>
      </c>
      <c r="V269" s="10">
        <f t="shared" si="70"/>
        <v>300000</v>
      </c>
      <c r="W269" s="24">
        <f t="shared" si="71"/>
        <v>150163.93079202034</v>
      </c>
      <c r="X269" s="24">
        <f t="shared" si="77"/>
        <v>25001938.930792019</v>
      </c>
      <c r="Z269" s="28">
        <f t="shared" si="72"/>
        <v>-19711938.930792019</v>
      </c>
      <c r="AA269" s="28">
        <f t="shared" si="73"/>
        <v>-11434438.930792019</v>
      </c>
      <c r="AB269" s="29"/>
      <c r="AC269" s="30">
        <f t="shared" si="74"/>
        <v>5000387.7861584043</v>
      </c>
      <c r="AD269" s="30">
        <f t="shared" si="75"/>
        <v>20001551.144633617</v>
      </c>
      <c r="AE269" s="24"/>
      <c r="AF269" s="24">
        <f t="shared" si="78"/>
        <v>12591.835384417163</v>
      </c>
      <c r="AG269" s="24">
        <f t="shared" si="79"/>
        <v>-32010.204699669739</v>
      </c>
      <c r="AI269" s="24">
        <f>IF(OR(B269="Q2",B269="Q3"),Business_peak/E269,Business_nonpeak/E269)</f>
        <v>9999.9999999999982</v>
      </c>
      <c r="AJ269" s="24">
        <f>IF(OR(B269="Q2",B269="Q3"),Economic_peak/F269,Economic_nonpeak/F269)</f>
        <v>335.82089552238807</v>
      </c>
      <c r="AO269">
        <f>AF269/AI269</f>
        <v>1.2591835384417165</v>
      </c>
      <c r="AP269">
        <f>AG269/AJ269</f>
        <v>-95.319276216794336</v>
      </c>
    </row>
    <row r="270" spans="1:42" x14ac:dyDescent="0.25">
      <c r="A270" s="6">
        <v>264</v>
      </c>
      <c r="B270" s="1" t="s">
        <v>1</v>
      </c>
      <c r="C270" s="1"/>
      <c r="D270" s="1">
        <v>132</v>
      </c>
      <c r="E270" s="1">
        <v>20</v>
      </c>
      <c r="F270" s="1">
        <v>219</v>
      </c>
      <c r="G270" s="3">
        <v>1</v>
      </c>
      <c r="N270" s="10">
        <f t="shared" si="64"/>
        <v>4599999.9999999991</v>
      </c>
      <c r="O270" s="10">
        <f t="shared" si="65"/>
        <v>14782500</v>
      </c>
      <c r="P270" s="24">
        <f t="shared" si="76"/>
        <v>19382500</v>
      </c>
      <c r="R270" s="10">
        <f t="shared" si="66"/>
        <v>2000000</v>
      </c>
      <c r="S270" s="10">
        <f t="shared" si="67"/>
        <v>1500000</v>
      </c>
      <c r="T270" s="10">
        <f t="shared" si="68"/>
        <v>20750600</v>
      </c>
      <c r="U270" s="24">
        <f t="shared" si="69"/>
        <v>4845625</v>
      </c>
      <c r="V270" s="10">
        <f t="shared" si="70"/>
        <v>300000</v>
      </c>
      <c r="W270" s="24">
        <f t="shared" si="71"/>
        <v>150163.93079202034</v>
      </c>
      <c r="X270" s="24">
        <f t="shared" si="77"/>
        <v>29546388.930792019</v>
      </c>
      <c r="Z270" s="28">
        <f t="shared" si="72"/>
        <v>-24946388.930792019</v>
      </c>
      <c r="AA270" s="28">
        <f t="shared" si="73"/>
        <v>-14763888.930792019</v>
      </c>
      <c r="AB270" s="29"/>
      <c r="AC270" s="30">
        <f t="shared" si="74"/>
        <v>5909277.7861584043</v>
      </c>
      <c r="AD270" s="30">
        <f t="shared" si="75"/>
        <v>23637111.144633617</v>
      </c>
      <c r="AE270" s="24"/>
      <c r="AF270" s="24">
        <f t="shared" si="78"/>
        <v>-65463.889307920261</v>
      </c>
      <c r="AG270" s="24">
        <f t="shared" si="79"/>
        <v>-40432.014359057612</v>
      </c>
      <c r="AI270" s="24">
        <f>IF(OR(B270="Q2",B270="Q3"),Business_peak/E270,Business_nonpeak/E270)</f>
        <v>11499.999999999998</v>
      </c>
      <c r="AJ270" s="24">
        <f>IF(OR(B270="Q2",B270="Q3"),Economic_peak/F270,Economic_nonpeak/F270)</f>
        <v>308.21917808219177</v>
      </c>
      <c r="AO270">
        <f>AF270/AI270</f>
        <v>-5.6925121137321977</v>
      </c>
      <c r="AP270">
        <f>AG270/AJ270</f>
        <v>-131.17942436494246</v>
      </c>
    </row>
    <row r="271" spans="1:42" x14ac:dyDescent="0.25">
      <c r="A271" s="6">
        <v>265</v>
      </c>
      <c r="B271" s="1" t="s">
        <v>1</v>
      </c>
      <c r="C271" s="1"/>
      <c r="D271" s="1">
        <v>133</v>
      </c>
      <c r="E271" s="1">
        <v>28</v>
      </c>
      <c r="F271" s="1">
        <v>182</v>
      </c>
      <c r="G271" s="3">
        <v>-2</v>
      </c>
      <c r="N271" s="10">
        <f t="shared" si="64"/>
        <v>6439999.9999999991</v>
      </c>
      <c r="O271" s="10">
        <f t="shared" si="65"/>
        <v>12285000</v>
      </c>
      <c r="P271" s="24">
        <f t="shared" si="76"/>
        <v>18725000</v>
      </c>
      <c r="R271" s="10">
        <f t="shared" si="66"/>
        <v>2000000</v>
      </c>
      <c r="S271" s="10">
        <f t="shared" si="67"/>
        <v>2500000</v>
      </c>
      <c r="T271" s="10">
        <f t="shared" si="68"/>
        <v>12630800</v>
      </c>
      <c r="U271" s="24">
        <f t="shared" si="69"/>
        <v>4681250</v>
      </c>
      <c r="V271" s="10">
        <f t="shared" si="70"/>
        <v>300000</v>
      </c>
      <c r="W271" s="24">
        <f t="shared" si="71"/>
        <v>150163.93079202034</v>
      </c>
      <c r="X271" s="24">
        <f t="shared" si="77"/>
        <v>22262213.930792019</v>
      </c>
      <c r="Z271" s="28">
        <f t="shared" si="72"/>
        <v>-15822213.930792019</v>
      </c>
      <c r="AA271" s="28">
        <f t="shared" si="73"/>
        <v>-9977213.9307920188</v>
      </c>
      <c r="AB271" s="29"/>
      <c r="AC271" s="30">
        <f t="shared" si="74"/>
        <v>4452442.7861584043</v>
      </c>
      <c r="AD271" s="30">
        <f t="shared" si="75"/>
        <v>17809771.144633617</v>
      </c>
      <c r="AE271" s="24"/>
      <c r="AF271" s="24">
        <f t="shared" si="78"/>
        <v>70984.18620862838</v>
      </c>
      <c r="AG271" s="24">
        <f t="shared" si="79"/>
        <v>-30355.885410074821</v>
      </c>
      <c r="AI271" s="24">
        <f>IF(OR(B271="Q2",B271="Q3"),Business_peak/E271,Business_nonpeak/E271)</f>
        <v>8214.2857142857138</v>
      </c>
      <c r="AJ271" s="24">
        <f>IF(OR(B271="Q2",B271="Q3"),Economic_peak/F271,Economic_nonpeak/F271)</f>
        <v>370.87912087912088</v>
      </c>
      <c r="AO271">
        <f>AF271/AI271</f>
        <v>8.641553103659108</v>
      </c>
      <c r="AP271">
        <f>AG271/AJ271</f>
        <v>-81.84846140197952</v>
      </c>
    </row>
    <row r="272" spans="1:42" x14ac:dyDescent="0.25">
      <c r="A272" s="6">
        <v>266</v>
      </c>
      <c r="B272" s="1" t="s">
        <v>1</v>
      </c>
      <c r="C272" s="1"/>
      <c r="D272" s="1">
        <v>133</v>
      </c>
      <c r="E272" s="1">
        <v>30</v>
      </c>
      <c r="F272" s="1">
        <v>228</v>
      </c>
      <c r="G272" s="3">
        <v>2</v>
      </c>
      <c r="N272" s="10">
        <f t="shared" si="64"/>
        <v>6899999.9999999991</v>
      </c>
      <c r="O272" s="10">
        <f t="shared" si="65"/>
        <v>15390000</v>
      </c>
      <c r="P272" s="24">
        <f t="shared" si="76"/>
        <v>22290000</v>
      </c>
      <c r="R272" s="10">
        <f t="shared" si="66"/>
        <v>2000000</v>
      </c>
      <c r="S272" s="10">
        <f t="shared" si="67"/>
        <v>1500000</v>
      </c>
      <c r="T272" s="10">
        <f t="shared" si="68"/>
        <v>23457200</v>
      </c>
      <c r="U272" s="24">
        <f t="shared" si="69"/>
        <v>5572500</v>
      </c>
      <c r="V272" s="10">
        <f t="shared" si="70"/>
        <v>300000</v>
      </c>
      <c r="W272" s="24">
        <f t="shared" si="71"/>
        <v>150163.93079202034</v>
      </c>
      <c r="X272" s="24">
        <f t="shared" si="77"/>
        <v>32979863.930792019</v>
      </c>
      <c r="Z272" s="28">
        <f t="shared" si="72"/>
        <v>-26079863.930792019</v>
      </c>
      <c r="AA272" s="28">
        <f t="shared" si="73"/>
        <v>-17589863.930792019</v>
      </c>
      <c r="AB272" s="29"/>
      <c r="AC272" s="30">
        <f t="shared" si="74"/>
        <v>6595972.7861584043</v>
      </c>
      <c r="AD272" s="30">
        <f t="shared" si="75"/>
        <v>26383891.144633617</v>
      </c>
      <c r="AE272" s="24"/>
      <c r="AF272" s="24">
        <f t="shared" si="78"/>
        <v>10134.240461386491</v>
      </c>
      <c r="AG272" s="24">
        <f t="shared" si="79"/>
        <v>-48218.820809796569</v>
      </c>
      <c r="AI272" s="24">
        <f>IF(OR(B272="Q2",B272="Q3"),Business_peak/E272,Business_nonpeak/E272)</f>
        <v>7666.6666666666661</v>
      </c>
      <c r="AJ272" s="24">
        <f>IF(OR(B272="Q2",B272="Q3"),Economic_peak/F272,Economic_nonpeak/F272)</f>
        <v>296.05263157894734</v>
      </c>
      <c r="AO272">
        <f>AF272/AI272</f>
        <v>1.3218574514851946</v>
      </c>
      <c r="AP272">
        <f>AG272/AJ272</f>
        <v>-162.87246140197954</v>
      </c>
    </row>
    <row r="273" spans="1:42" x14ac:dyDescent="0.25">
      <c r="A273" s="6">
        <v>267</v>
      </c>
      <c r="B273" s="1" t="s">
        <v>1</v>
      </c>
      <c r="C273" s="1"/>
      <c r="D273" s="1">
        <v>134</v>
      </c>
      <c r="E273" s="1">
        <v>24</v>
      </c>
      <c r="F273" s="1">
        <v>198</v>
      </c>
      <c r="G273" s="3">
        <v>0</v>
      </c>
      <c r="N273" s="10">
        <f t="shared" si="64"/>
        <v>5519999.9999999991</v>
      </c>
      <c r="O273" s="10">
        <f t="shared" si="65"/>
        <v>13365000</v>
      </c>
      <c r="P273" s="24">
        <f t="shared" si="76"/>
        <v>18885000</v>
      </c>
      <c r="R273" s="10">
        <f t="shared" si="66"/>
        <v>2000000</v>
      </c>
      <c r="S273" s="10">
        <f t="shared" si="67"/>
        <v>2500000</v>
      </c>
      <c r="T273" s="10">
        <f t="shared" si="68"/>
        <v>18044000</v>
      </c>
      <c r="U273" s="24">
        <f t="shared" si="69"/>
        <v>4721250</v>
      </c>
      <c r="V273" s="10">
        <f t="shared" si="70"/>
        <v>300000</v>
      </c>
      <c r="W273" s="24">
        <f t="shared" si="71"/>
        <v>150163.93079202034</v>
      </c>
      <c r="X273" s="24">
        <f t="shared" si="77"/>
        <v>27715413.930792019</v>
      </c>
      <c r="Z273" s="28">
        <f t="shared" si="72"/>
        <v>-22195413.930792019</v>
      </c>
      <c r="AA273" s="28">
        <f t="shared" si="73"/>
        <v>-14350413.930792019</v>
      </c>
      <c r="AB273" s="29"/>
      <c r="AC273" s="30">
        <f t="shared" si="74"/>
        <v>5543082.7861584043</v>
      </c>
      <c r="AD273" s="30">
        <f t="shared" si="75"/>
        <v>22172331.144633617</v>
      </c>
      <c r="AE273" s="24"/>
      <c r="AF273" s="24">
        <f t="shared" si="78"/>
        <v>-961.78275660021848</v>
      </c>
      <c r="AG273" s="24">
        <f t="shared" si="79"/>
        <v>-44481.470427442509</v>
      </c>
      <c r="AI273" s="24">
        <f>IF(OR(B273="Q2",B273="Q3"),Business_peak/E273,Business_nonpeak/E273)</f>
        <v>9583.3333333333321</v>
      </c>
      <c r="AJ273" s="24">
        <f>IF(OR(B273="Q2",B273="Q3"),Economic_peak/F273,Economic_nonpeak/F273)</f>
        <v>340.90909090909093</v>
      </c>
      <c r="AO273">
        <f>AF273/AI273</f>
        <v>-0.10035993981915324</v>
      </c>
      <c r="AP273">
        <f>AG273/AJ273</f>
        <v>-130.47897992049801</v>
      </c>
    </row>
    <row r="274" spans="1:42" x14ac:dyDescent="0.25">
      <c r="A274" s="6">
        <v>268</v>
      </c>
      <c r="B274" s="1" t="s">
        <v>1</v>
      </c>
      <c r="C274" s="1"/>
      <c r="D274" s="1">
        <v>134</v>
      </c>
      <c r="E274" s="1">
        <v>21</v>
      </c>
      <c r="F274" s="1">
        <v>201</v>
      </c>
      <c r="G274" s="3">
        <v>0</v>
      </c>
      <c r="N274" s="10">
        <f t="shared" si="64"/>
        <v>4829999.9999999991</v>
      </c>
      <c r="O274" s="10">
        <f t="shared" si="65"/>
        <v>13567500</v>
      </c>
      <c r="P274" s="24">
        <f t="shared" si="76"/>
        <v>18397500</v>
      </c>
      <c r="R274" s="10">
        <f t="shared" si="66"/>
        <v>2000000</v>
      </c>
      <c r="S274" s="10">
        <f t="shared" si="67"/>
        <v>1500000</v>
      </c>
      <c r="T274" s="10">
        <f t="shared" si="68"/>
        <v>18044000</v>
      </c>
      <c r="U274" s="24">
        <f t="shared" si="69"/>
        <v>4599375</v>
      </c>
      <c r="V274" s="10">
        <f t="shared" si="70"/>
        <v>300000</v>
      </c>
      <c r="W274" s="24">
        <f t="shared" si="71"/>
        <v>150163.93079202034</v>
      </c>
      <c r="X274" s="24">
        <f t="shared" si="77"/>
        <v>26593538.930792019</v>
      </c>
      <c r="Z274" s="28">
        <f t="shared" si="72"/>
        <v>-21763538.930792019</v>
      </c>
      <c r="AA274" s="28">
        <f t="shared" si="73"/>
        <v>-13026038.930792019</v>
      </c>
      <c r="AB274" s="29"/>
      <c r="AC274" s="30">
        <f t="shared" si="74"/>
        <v>5318707.7861584043</v>
      </c>
      <c r="AD274" s="30">
        <f t="shared" si="75"/>
        <v>21274831.144633617</v>
      </c>
      <c r="AE274" s="24"/>
      <c r="AF274" s="24">
        <f t="shared" si="78"/>
        <v>-23271.799340876441</v>
      </c>
      <c r="AG274" s="24">
        <f t="shared" si="79"/>
        <v>-38344.93106782894</v>
      </c>
      <c r="AI274" s="24">
        <f>IF(OR(B274="Q2",B274="Q3"),Business_peak/E274,Business_nonpeak/E274)</f>
        <v>10952.38095238095</v>
      </c>
      <c r="AJ274" s="24">
        <f>IF(OR(B274="Q2",B274="Q3"),Economic_peak/F274,Economic_nonpeak/F274)</f>
        <v>335.82089552238807</v>
      </c>
      <c r="AO274">
        <f>AF274/AI274</f>
        <v>-2.1248164615582841</v>
      </c>
      <c r="AP274">
        <f>AG274/AJ274</f>
        <v>-114.18268362420173</v>
      </c>
    </row>
    <row r="275" spans="1:42" x14ac:dyDescent="0.25">
      <c r="A275" s="6">
        <v>269</v>
      </c>
      <c r="B275" s="1" t="s">
        <v>1</v>
      </c>
      <c r="C275" s="1"/>
      <c r="D275" s="1">
        <v>135</v>
      </c>
      <c r="E275" s="1">
        <v>15</v>
      </c>
      <c r="F275" s="1">
        <v>194</v>
      </c>
      <c r="G275" s="3">
        <v>-2</v>
      </c>
      <c r="N275" s="10">
        <f t="shared" si="64"/>
        <v>3449999.9999999995</v>
      </c>
      <c r="O275" s="10">
        <f t="shared" si="65"/>
        <v>13095000</v>
      </c>
      <c r="P275" s="24">
        <f t="shared" si="76"/>
        <v>16545000</v>
      </c>
      <c r="R275" s="10">
        <f t="shared" si="66"/>
        <v>2000000</v>
      </c>
      <c r="S275" s="10">
        <f t="shared" si="67"/>
        <v>2500000</v>
      </c>
      <c r="T275" s="10">
        <f t="shared" si="68"/>
        <v>12630800</v>
      </c>
      <c r="U275" s="24">
        <f t="shared" si="69"/>
        <v>4136250</v>
      </c>
      <c r="V275" s="10">
        <f t="shared" si="70"/>
        <v>300000</v>
      </c>
      <c r="W275" s="24">
        <f t="shared" si="71"/>
        <v>150163.93079202034</v>
      </c>
      <c r="X275" s="24">
        <f t="shared" si="77"/>
        <v>21717213.930792019</v>
      </c>
      <c r="Z275" s="28">
        <f t="shared" si="72"/>
        <v>-18267213.930792019</v>
      </c>
      <c r="AA275" s="28">
        <f t="shared" si="73"/>
        <v>-8622213.9307920188</v>
      </c>
      <c r="AB275" s="29"/>
      <c r="AC275" s="30">
        <f t="shared" si="74"/>
        <v>4343442.7861584043</v>
      </c>
      <c r="AD275" s="30">
        <f t="shared" si="75"/>
        <v>17373771.144633617</v>
      </c>
      <c r="AE275" s="24"/>
      <c r="AF275" s="24">
        <f t="shared" si="78"/>
        <v>-59562.852410560321</v>
      </c>
      <c r="AG275" s="24">
        <f t="shared" si="79"/>
        <v>-22055.521364090811</v>
      </c>
      <c r="AI275" s="24">
        <f>IF(OR(B275="Q2",B275="Q3"),Business_peak/E275,Business_nonpeak/E275)</f>
        <v>15333.333333333332</v>
      </c>
      <c r="AJ275" s="24">
        <f>IF(OR(B275="Q2",B275="Q3"),Economic_peak/F275,Economic_nonpeak/F275)</f>
        <v>347.93814432989689</v>
      </c>
      <c r="AO275">
        <f>AF275/AI275</f>
        <v>-3.8845338528626301</v>
      </c>
      <c r="AP275">
        <f>AG275/AJ275</f>
        <v>-63.389202142720265</v>
      </c>
    </row>
    <row r="276" spans="1:42" x14ac:dyDescent="0.25">
      <c r="A276" s="6">
        <v>270</v>
      </c>
      <c r="B276" s="1" t="s">
        <v>1</v>
      </c>
      <c r="C276" s="1"/>
      <c r="D276" s="1">
        <v>135</v>
      </c>
      <c r="E276" s="1">
        <v>19</v>
      </c>
      <c r="F276" s="1">
        <v>175</v>
      </c>
      <c r="G276" s="3">
        <v>0</v>
      </c>
      <c r="N276" s="10">
        <f t="shared" si="64"/>
        <v>4369999.9999999991</v>
      </c>
      <c r="O276" s="10">
        <f t="shared" si="65"/>
        <v>11812500</v>
      </c>
      <c r="P276" s="24">
        <f t="shared" si="76"/>
        <v>16182500</v>
      </c>
      <c r="R276" s="10">
        <f t="shared" si="66"/>
        <v>2000000</v>
      </c>
      <c r="S276" s="10">
        <f t="shared" si="67"/>
        <v>1500000</v>
      </c>
      <c r="T276" s="10">
        <f t="shared" si="68"/>
        <v>18044000</v>
      </c>
      <c r="U276" s="24">
        <f t="shared" si="69"/>
        <v>4045625</v>
      </c>
      <c r="V276" s="10">
        <f t="shared" si="70"/>
        <v>300000</v>
      </c>
      <c r="W276" s="24">
        <f t="shared" si="71"/>
        <v>150163.93079202034</v>
      </c>
      <c r="X276" s="24">
        <f t="shared" si="77"/>
        <v>26039788.930792019</v>
      </c>
      <c r="Z276" s="28">
        <f t="shared" si="72"/>
        <v>-21669788.930792019</v>
      </c>
      <c r="AA276" s="28">
        <f t="shared" si="73"/>
        <v>-14227288.930792019</v>
      </c>
      <c r="AB276" s="29"/>
      <c r="AC276" s="30">
        <f t="shared" si="74"/>
        <v>5207957.7861584043</v>
      </c>
      <c r="AD276" s="30">
        <f t="shared" si="75"/>
        <v>20831831.144633617</v>
      </c>
      <c r="AE276" s="24"/>
      <c r="AF276" s="24">
        <f t="shared" si="78"/>
        <v>-44103.04137675817</v>
      </c>
      <c r="AG276" s="24">
        <f t="shared" si="79"/>
        <v>-51539.035112192098</v>
      </c>
      <c r="AI276" s="24">
        <f>IF(OR(B276="Q2",B276="Q3"),Business_peak/E276,Business_nonpeak/E276)</f>
        <v>12105.263157894735</v>
      </c>
      <c r="AJ276" s="24">
        <f>IF(OR(B276="Q2",B276="Q3"),Economic_peak/F276,Economic_nonpeak/F276)</f>
        <v>385.71428571428572</v>
      </c>
      <c r="AO276">
        <f>AF276/AI276</f>
        <v>-3.6432947224278496</v>
      </c>
      <c r="AP276">
        <f>AG276/AJ276</f>
        <v>-133.61972066123877</v>
      </c>
    </row>
    <row r="277" spans="1:42" x14ac:dyDescent="0.25">
      <c r="A277" s="6">
        <v>271</v>
      </c>
      <c r="B277" s="1" t="s">
        <v>1</v>
      </c>
      <c r="C277" s="1"/>
      <c r="D277" s="1">
        <v>136</v>
      </c>
      <c r="E277" s="1">
        <v>21</v>
      </c>
      <c r="F277" s="1">
        <v>171</v>
      </c>
      <c r="G277" s="3">
        <v>-2</v>
      </c>
      <c r="N277" s="10">
        <f t="shared" si="64"/>
        <v>4829999.9999999991</v>
      </c>
      <c r="O277" s="10">
        <f t="shared" si="65"/>
        <v>11542500</v>
      </c>
      <c r="P277" s="24">
        <f t="shared" si="76"/>
        <v>16372500</v>
      </c>
      <c r="R277" s="10">
        <f t="shared" si="66"/>
        <v>2000000</v>
      </c>
      <c r="S277" s="10">
        <f t="shared" si="67"/>
        <v>2500000</v>
      </c>
      <c r="T277" s="10">
        <f t="shared" si="68"/>
        <v>12630800</v>
      </c>
      <c r="U277" s="24">
        <f t="shared" si="69"/>
        <v>4093125</v>
      </c>
      <c r="V277" s="10">
        <f t="shared" si="70"/>
        <v>300000</v>
      </c>
      <c r="W277" s="24">
        <f t="shared" si="71"/>
        <v>150163.93079202034</v>
      </c>
      <c r="X277" s="24">
        <f t="shared" si="77"/>
        <v>21674088.930792019</v>
      </c>
      <c r="Z277" s="28">
        <f t="shared" si="72"/>
        <v>-16844088.930792019</v>
      </c>
      <c r="AA277" s="28">
        <f t="shared" si="73"/>
        <v>-10131588.930792019</v>
      </c>
      <c r="AB277" s="29"/>
      <c r="AC277" s="30">
        <f t="shared" si="74"/>
        <v>4334817.7861584043</v>
      </c>
      <c r="AD277" s="30">
        <f t="shared" si="75"/>
        <v>17339271.144633617</v>
      </c>
      <c r="AE277" s="24"/>
      <c r="AF277" s="24">
        <f t="shared" si="78"/>
        <v>23580.105421028322</v>
      </c>
      <c r="AG277" s="24">
        <f t="shared" si="79"/>
        <v>-33899.246459845715</v>
      </c>
      <c r="AI277" s="24">
        <f>IF(OR(B277="Q2",B277="Q3"),Business_peak/E277,Business_nonpeak/E277)</f>
        <v>10952.38095238095</v>
      </c>
      <c r="AJ277" s="24">
        <f>IF(OR(B277="Q2",B277="Q3"),Economic_peak/F277,Economic_nonpeak/F277)</f>
        <v>394.73684210526318</v>
      </c>
      <c r="AO277">
        <f>AF277/AI277</f>
        <v>2.1529661471373691</v>
      </c>
      <c r="AP277">
        <f>AG277/AJ277</f>
        <v>-85.878091031609145</v>
      </c>
    </row>
    <row r="278" spans="1:42" x14ac:dyDescent="0.25">
      <c r="A278" s="6">
        <v>272</v>
      </c>
      <c r="B278" s="1" t="s">
        <v>1</v>
      </c>
      <c r="C278" s="1"/>
      <c r="D278" s="1">
        <v>136</v>
      </c>
      <c r="E278" s="1">
        <v>15</v>
      </c>
      <c r="F278" s="1">
        <v>214</v>
      </c>
      <c r="G278" s="3">
        <v>2</v>
      </c>
      <c r="N278" s="10">
        <f t="shared" si="64"/>
        <v>3449999.9999999995</v>
      </c>
      <c r="O278" s="10">
        <f t="shared" si="65"/>
        <v>14445000</v>
      </c>
      <c r="P278" s="24">
        <f t="shared" si="76"/>
        <v>17895000</v>
      </c>
      <c r="R278" s="10">
        <f t="shared" si="66"/>
        <v>2000000</v>
      </c>
      <c r="S278" s="10">
        <f t="shared" si="67"/>
        <v>1500000</v>
      </c>
      <c r="T278" s="10">
        <f t="shared" si="68"/>
        <v>23457200</v>
      </c>
      <c r="U278" s="24">
        <f t="shared" si="69"/>
        <v>4473750</v>
      </c>
      <c r="V278" s="10">
        <f t="shared" si="70"/>
        <v>300000</v>
      </c>
      <c r="W278" s="24">
        <f t="shared" si="71"/>
        <v>150163.93079202034</v>
      </c>
      <c r="X278" s="24">
        <f t="shared" si="77"/>
        <v>31881113.930792019</v>
      </c>
      <c r="Z278" s="28">
        <f t="shared" si="72"/>
        <v>-28431113.930792019</v>
      </c>
      <c r="AA278" s="28">
        <f t="shared" si="73"/>
        <v>-17436113.930792019</v>
      </c>
      <c r="AB278" s="29"/>
      <c r="AC278" s="30">
        <f t="shared" si="74"/>
        <v>6376222.7861584043</v>
      </c>
      <c r="AD278" s="30">
        <f t="shared" si="75"/>
        <v>25504891.144633617</v>
      </c>
      <c r="AE278" s="24"/>
      <c r="AF278" s="24">
        <f t="shared" si="78"/>
        <v>-195081.51907722699</v>
      </c>
      <c r="AG278" s="24">
        <f t="shared" si="79"/>
        <v>-51681.734320717835</v>
      </c>
      <c r="AI278" s="24">
        <f>IF(OR(B278="Q2",B278="Q3"),Business_peak/E278,Business_nonpeak/E278)</f>
        <v>15333.333333333332</v>
      </c>
      <c r="AJ278" s="24">
        <f>IF(OR(B278="Q2",B278="Q3"),Economic_peak/F278,Economic_nonpeak/F278)</f>
        <v>315.42056074766356</v>
      </c>
      <c r="AO278">
        <f>AF278/AI278</f>
        <v>-12.722707765906108</v>
      </c>
      <c r="AP278">
        <f>AG278/AJ278</f>
        <v>-163.85023917975727</v>
      </c>
    </row>
    <row r="279" spans="1:42" x14ac:dyDescent="0.25">
      <c r="A279" s="6">
        <v>273</v>
      </c>
      <c r="B279" s="1" t="s">
        <v>1</v>
      </c>
      <c r="C279" s="1"/>
      <c r="D279" s="1">
        <v>137</v>
      </c>
      <c r="E279" s="1">
        <v>23</v>
      </c>
      <c r="F279" s="1">
        <v>216</v>
      </c>
      <c r="G279" s="3">
        <v>-1</v>
      </c>
      <c r="N279" s="10">
        <f t="shared" si="64"/>
        <v>5289999.9999999991</v>
      </c>
      <c r="O279" s="10">
        <f t="shared" si="65"/>
        <v>14580000</v>
      </c>
      <c r="P279" s="24">
        <f t="shared" si="76"/>
        <v>19870000</v>
      </c>
      <c r="R279" s="10">
        <f t="shared" si="66"/>
        <v>2000000</v>
      </c>
      <c r="S279" s="10">
        <f t="shared" si="67"/>
        <v>2500000</v>
      </c>
      <c r="T279" s="10">
        <f t="shared" si="68"/>
        <v>15337400</v>
      </c>
      <c r="U279" s="24">
        <f t="shared" si="69"/>
        <v>4967500</v>
      </c>
      <c r="V279" s="10">
        <f t="shared" si="70"/>
        <v>300000</v>
      </c>
      <c r="W279" s="24">
        <f t="shared" si="71"/>
        <v>150163.93079202034</v>
      </c>
      <c r="X279" s="24">
        <f t="shared" si="77"/>
        <v>25255063.930792019</v>
      </c>
      <c r="Z279" s="28">
        <f t="shared" si="72"/>
        <v>-19965063.930792019</v>
      </c>
      <c r="AA279" s="28">
        <f t="shared" si="73"/>
        <v>-10675063.930792019</v>
      </c>
      <c r="AB279" s="29"/>
      <c r="AC279" s="30">
        <f t="shared" si="74"/>
        <v>5051012.7861584043</v>
      </c>
      <c r="AD279" s="30">
        <f t="shared" si="75"/>
        <v>20204051.144633617</v>
      </c>
      <c r="AE279" s="24"/>
      <c r="AF279" s="24">
        <f t="shared" si="78"/>
        <v>10390.748427895423</v>
      </c>
      <c r="AG279" s="24">
        <f t="shared" si="79"/>
        <v>-26037.273817748228</v>
      </c>
      <c r="AI279" s="24">
        <f>IF(OR(B279="Q2",B279="Q3"),Business_peak/E279,Business_nonpeak/E279)</f>
        <v>9999.9999999999982</v>
      </c>
      <c r="AJ279" s="24">
        <f>IF(OR(B279="Q2",B279="Q3"),Economic_peak/F279,Economic_nonpeak/F279)</f>
        <v>312.5</v>
      </c>
      <c r="AO279">
        <f>AF279/AI279</f>
        <v>1.0390748427895424</v>
      </c>
      <c r="AP279">
        <f>AG279/AJ279</f>
        <v>-83.319276216794336</v>
      </c>
    </row>
    <row r="280" spans="1:42" x14ac:dyDescent="0.25">
      <c r="A280" s="6">
        <v>274</v>
      </c>
      <c r="B280" s="1" t="s">
        <v>1</v>
      </c>
      <c r="C280" s="1"/>
      <c r="D280" s="1">
        <v>137</v>
      </c>
      <c r="E280" s="1">
        <v>15</v>
      </c>
      <c r="F280" s="1">
        <v>192</v>
      </c>
      <c r="G280" s="3">
        <v>2</v>
      </c>
      <c r="N280" s="10">
        <f t="shared" si="64"/>
        <v>3449999.9999999995</v>
      </c>
      <c r="O280" s="10">
        <f t="shared" si="65"/>
        <v>12960000</v>
      </c>
      <c r="P280" s="24">
        <f t="shared" si="76"/>
        <v>16410000</v>
      </c>
      <c r="R280" s="10">
        <f t="shared" si="66"/>
        <v>2000000</v>
      </c>
      <c r="S280" s="10">
        <f t="shared" si="67"/>
        <v>1500000</v>
      </c>
      <c r="T280" s="10">
        <f t="shared" si="68"/>
        <v>23457200</v>
      </c>
      <c r="U280" s="24">
        <f t="shared" si="69"/>
        <v>4102500</v>
      </c>
      <c r="V280" s="10">
        <f t="shared" si="70"/>
        <v>300000</v>
      </c>
      <c r="W280" s="24">
        <f t="shared" si="71"/>
        <v>150163.93079202034</v>
      </c>
      <c r="X280" s="24">
        <f t="shared" si="77"/>
        <v>31509863.930792019</v>
      </c>
      <c r="Z280" s="28">
        <f t="shared" si="72"/>
        <v>-28059863.930792019</v>
      </c>
      <c r="AA280" s="28">
        <f t="shared" si="73"/>
        <v>-18549863.930792019</v>
      </c>
      <c r="AB280" s="29"/>
      <c r="AC280" s="30">
        <f t="shared" si="74"/>
        <v>6301972.7861584043</v>
      </c>
      <c r="AD280" s="30">
        <f t="shared" si="75"/>
        <v>25207891.144633617</v>
      </c>
      <c r="AE280" s="24"/>
      <c r="AF280" s="24">
        <f t="shared" si="78"/>
        <v>-190131.51907722699</v>
      </c>
      <c r="AG280" s="24">
        <f t="shared" si="79"/>
        <v>-63791.099711633426</v>
      </c>
      <c r="AI280" s="24">
        <f>IF(OR(B280="Q2",B280="Q3"),Business_peak/E280,Business_nonpeak/E280)</f>
        <v>15333.333333333332</v>
      </c>
      <c r="AJ280" s="24">
        <f>IF(OR(B280="Q2",B280="Q3"),Economic_peak/F280,Economic_nonpeak/F280)</f>
        <v>351.5625</v>
      </c>
      <c r="AO280">
        <f>AF280/AI280</f>
        <v>-12.399881678949587</v>
      </c>
      <c r="AP280">
        <f>AG280/AJ280</f>
        <v>-181.45023917975729</v>
      </c>
    </row>
    <row r="281" spans="1:42" x14ac:dyDescent="0.25">
      <c r="A281" s="6">
        <v>275</v>
      </c>
      <c r="B281" s="1" t="s">
        <v>1</v>
      </c>
      <c r="C281" s="1"/>
      <c r="D281" s="1">
        <v>138</v>
      </c>
      <c r="E281" s="1">
        <v>18</v>
      </c>
      <c r="F281" s="1">
        <v>181</v>
      </c>
      <c r="G281" s="3">
        <v>-2</v>
      </c>
      <c r="N281" s="10">
        <f t="shared" si="64"/>
        <v>4139999.9999999995</v>
      </c>
      <c r="O281" s="10">
        <f t="shared" si="65"/>
        <v>12217500</v>
      </c>
      <c r="P281" s="24">
        <f t="shared" si="76"/>
        <v>16357500</v>
      </c>
      <c r="R281" s="10">
        <f t="shared" si="66"/>
        <v>2000000</v>
      </c>
      <c r="S281" s="10">
        <f t="shared" si="67"/>
        <v>2500000</v>
      </c>
      <c r="T281" s="10">
        <f t="shared" si="68"/>
        <v>12630800</v>
      </c>
      <c r="U281" s="24">
        <f t="shared" si="69"/>
        <v>4089375</v>
      </c>
      <c r="V281" s="10">
        <f t="shared" si="70"/>
        <v>300000</v>
      </c>
      <c r="W281" s="24">
        <f t="shared" si="71"/>
        <v>150163.93079202034</v>
      </c>
      <c r="X281" s="24">
        <f t="shared" si="77"/>
        <v>21670338.930792019</v>
      </c>
      <c r="Z281" s="28">
        <f t="shared" si="72"/>
        <v>-17530338.930792019</v>
      </c>
      <c r="AA281" s="28">
        <f t="shared" si="73"/>
        <v>-9452838.9307920188</v>
      </c>
      <c r="AB281" s="29"/>
      <c r="AC281" s="30">
        <f t="shared" si="74"/>
        <v>4334067.7861584043</v>
      </c>
      <c r="AD281" s="30">
        <f t="shared" si="75"/>
        <v>17336271.144633617</v>
      </c>
      <c r="AE281" s="24"/>
      <c r="AF281" s="24">
        <f t="shared" si="78"/>
        <v>-10781.543675466932</v>
      </c>
      <c r="AG281" s="24">
        <f t="shared" si="79"/>
        <v>-28280.503561511698</v>
      </c>
      <c r="AI281" s="24">
        <f>IF(OR(B281="Q2",B281="Q3"),Business_peak/E281,Business_nonpeak/E281)</f>
        <v>12777.777777777776</v>
      </c>
      <c r="AJ281" s="24">
        <f>IF(OR(B281="Q2",B281="Q3"),Economic_peak/F281,Economic_nonpeak/F281)</f>
        <v>372.9281767955801</v>
      </c>
      <c r="AO281">
        <f>AF281/AI281</f>
        <v>-0.84377298329741224</v>
      </c>
      <c r="AP281">
        <f>AG281/AJ281</f>
        <v>-75.833646587164708</v>
      </c>
    </row>
    <row r="282" spans="1:42" x14ac:dyDescent="0.25">
      <c r="A282" s="6">
        <v>276</v>
      </c>
      <c r="B282" s="1" t="s">
        <v>1</v>
      </c>
      <c r="C282" s="1"/>
      <c r="D282" s="1">
        <v>138</v>
      </c>
      <c r="E282" s="1">
        <v>17</v>
      </c>
      <c r="F282" s="1">
        <v>226</v>
      </c>
      <c r="G282" s="3">
        <v>1</v>
      </c>
      <c r="N282" s="10">
        <f t="shared" si="64"/>
        <v>3909999.9999999995</v>
      </c>
      <c r="O282" s="10">
        <f t="shared" si="65"/>
        <v>15255000</v>
      </c>
      <c r="P282" s="24">
        <f t="shared" si="76"/>
        <v>19165000</v>
      </c>
      <c r="R282" s="10">
        <f t="shared" si="66"/>
        <v>2000000</v>
      </c>
      <c r="S282" s="10">
        <f t="shared" si="67"/>
        <v>1500000</v>
      </c>
      <c r="T282" s="10">
        <f t="shared" si="68"/>
        <v>20750600</v>
      </c>
      <c r="U282" s="24">
        <f t="shared" si="69"/>
        <v>4791250</v>
      </c>
      <c r="V282" s="10">
        <f t="shared" si="70"/>
        <v>300000</v>
      </c>
      <c r="W282" s="24">
        <f t="shared" si="71"/>
        <v>150163.93079202034</v>
      </c>
      <c r="X282" s="24">
        <f t="shared" si="77"/>
        <v>29492013.930792019</v>
      </c>
      <c r="Z282" s="28">
        <f t="shared" si="72"/>
        <v>-25582013.930792019</v>
      </c>
      <c r="AA282" s="28">
        <f t="shared" si="73"/>
        <v>-14237013.930792019</v>
      </c>
      <c r="AB282" s="29"/>
      <c r="AC282" s="30">
        <f t="shared" si="74"/>
        <v>5898402.7861584043</v>
      </c>
      <c r="AD282" s="30">
        <f t="shared" si="75"/>
        <v>23593611.144633617</v>
      </c>
      <c r="AE282" s="24"/>
      <c r="AF282" s="24">
        <f t="shared" si="78"/>
        <v>-116964.86977402381</v>
      </c>
      <c r="AG282" s="24">
        <f t="shared" si="79"/>
        <v>-36896.509489529279</v>
      </c>
      <c r="AI282" s="24">
        <f>IF(OR(B282="Q2",B282="Q3"),Business_peak/E282,Business_nonpeak/E282)</f>
        <v>13529.411764705881</v>
      </c>
      <c r="AJ282" s="24">
        <f>IF(OR(B282="Q2",B282="Q3"),Economic_peak/F282,Economic_nonpeak/F282)</f>
        <v>298.6725663716814</v>
      </c>
      <c r="AO282">
        <f>AF282/AI282</f>
        <v>-8.6452295050365429</v>
      </c>
      <c r="AP282">
        <f>AG282/AJ282</f>
        <v>-123.53497992049803</v>
      </c>
    </row>
    <row r="283" spans="1:42" x14ac:dyDescent="0.25">
      <c r="A283" s="6">
        <v>277</v>
      </c>
      <c r="B283" s="1" t="s">
        <v>1</v>
      </c>
      <c r="C283" s="1"/>
      <c r="D283" s="1">
        <v>139</v>
      </c>
      <c r="E283" s="1">
        <v>29</v>
      </c>
      <c r="F283" s="1">
        <v>225</v>
      </c>
      <c r="G283" s="3">
        <v>-1</v>
      </c>
      <c r="N283" s="10">
        <f t="shared" si="64"/>
        <v>6669999.9999999991</v>
      </c>
      <c r="O283" s="10">
        <f t="shared" si="65"/>
        <v>15187500</v>
      </c>
      <c r="P283" s="24">
        <f t="shared" si="76"/>
        <v>21857500</v>
      </c>
      <c r="R283" s="10">
        <f t="shared" si="66"/>
        <v>2000000</v>
      </c>
      <c r="S283" s="10">
        <f t="shared" si="67"/>
        <v>2500000</v>
      </c>
      <c r="T283" s="10">
        <f t="shared" si="68"/>
        <v>15337400</v>
      </c>
      <c r="U283" s="24">
        <f t="shared" si="69"/>
        <v>5464375</v>
      </c>
      <c r="V283" s="10">
        <f t="shared" si="70"/>
        <v>300000</v>
      </c>
      <c r="W283" s="24">
        <f t="shared" si="71"/>
        <v>150163.93079202034</v>
      </c>
      <c r="X283" s="24">
        <f t="shared" si="77"/>
        <v>25751938.930792019</v>
      </c>
      <c r="Z283" s="28">
        <f t="shared" si="72"/>
        <v>-19081938.930792019</v>
      </c>
      <c r="AA283" s="28">
        <f t="shared" si="73"/>
        <v>-10564438.930792019</v>
      </c>
      <c r="AB283" s="29"/>
      <c r="AC283" s="30">
        <f t="shared" si="74"/>
        <v>5150387.7861584043</v>
      </c>
      <c r="AD283" s="30">
        <f t="shared" si="75"/>
        <v>20601551.144633617</v>
      </c>
      <c r="AE283" s="24"/>
      <c r="AF283" s="24">
        <f t="shared" si="78"/>
        <v>52400.421166951543</v>
      </c>
      <c r="AG283" s="24">
        <f t="shared" si="79"/>
        <v>-24062.449531704966</v>
      </c>
      <c r="AI283" s="24">
        <f>IF(OR(B283="Q2",B283="Q3"),Business_peak/E283,Business_nonpeak/E283)</f>
        <v>7931.0344827586196</v>
      </c>
      <c r="AJ283" s="24">
        <f>IF(OR(B283="Q2",B283="Q3"),Economic_peak/F283,Economic_nonpeak/F283)</f>
        <v>300</v>
      </c>
      <c r="AO283">
        <f>AF283/AI283</f>
        <v>6.6070096253982387</v>
      </c>
      <c r="AP283">
        <f>AG283/AJ283</f>
        <v>-80.208165105683221</v>
      </c>
    </row>
    <row r="284" spans="1:42" x14ac:dyDescent="0.25">
      <c r="A284" s="6">
        <v>278</v>
      </c>
      <c r="B284" s="1" t="s">
        <v>1</v>
      </c>
      <c r="C284" s="1"/>
      <c r="D284" s="1">
        <v>139</v>
      </c>
      <c r="E284" s="1">
        <v>16</v>
      </c>
      <c r="F284" s="1">
        <v>171</v>
      </c>
      <c r="G284" s="3">
        <v>2</v>
      </c>
      <c r="N284" s="10">
        <f t="shared" si="64"/>
        <v>3679999.9999999995</v>
      </c>
      <c r="O284" s="10">
        <f t="shared" si="65"/>
        <v>11542500</v>
      </c>
      <c r="P284" s="24">
        <f t="shared" si="76"/>
        <v>15222500</v>
      </c>
      <c r="R284" s="10">
        <f t="shared" si="66"/>
        <v>2000000</v>
      </c>
      <c r="S284" s="10">
        <f t="shared" si="67"/>
        <v>1500000</v>
      </c>
      <c r="T284" s="10">
        <f t="shared" si="68"/>
        <v>23457200</v>
      </c>
      <c r="U284" s="24">
        <f t="shared" si="69"/>
        <v>3805625</v>
      </c>
      <c r="V284" s="10">
        <f t="shared" si="70"/>
        <v>300000</v>
      </c>
      <c r="W284" s="24">
        <f t="shared" si="71"/>
        <v>150163.93079202034</v>
      </c>
      <c r="X284" s="24">
        <f t="shared" si="77"/>
        <v>31212988.930792019</v>
      </c>
      <c r="Z284" s="28">
        <f t="shared" si="72"/>
        <v>-27532988.930792019</v>
      </c>
      <c r="AA284" s="28">
        <f t="shared" si="73"/>
        <v>-19670488.930792019</v>
      </c>
      <c r="AB284" s="29"/>
      <c r="AC284" s="30">
        <f t="shared" si="74"/>
        <v>6242597.7861584043</v>
      </c>
      <c r="AD284" s="30">
        <f t="shared" si="75"/>
        <v>24970391.144633617</v>
      </c>
      <c r="AE284" s="24"/>
      <c r="AF284" s="24">
        <f t="shared" si="78"/>
        <v>-160162.3616349003</v>
      </c>
      <c r="AG284" s="24">
        <f t="shared" si="79"/>
        <v>-78525.679208383721</v>
      </c>
      <c r="AI284" s="24">
        <f>IF(OR(B284="Q2",B284="Q3"),Business_peak/E284,Business_nonpeak/E284)</f>
        <v>14374.999999999998</v>
      </c>
      <c r="AJ284" s="24">
        <f>IF(OR(B284="Q2",B284="Q3"),Economic_peak/F284,Economic_nonpeak/F284)</f>
        <v>394.73684210526318</v>
      </c>
      <c r="AO284">
        <f>AF284/AI284</f>
        <v>-11.141729505036544</v>
      </c>
      <c r="AP284">
        <f>AG284/AJ284</f>
        <v>-198.93172066123876</v>
      </c>
    </row>
    <row r="285" spans="1:42" x14ac:dyDescent="0.25">
      <c r="A285" s="6">
        <v>279</v>
      </c>
      <c r="B285" s="1" t="s">
        <v>1</v>
      </c>
      <c r="C285" s="1"/>
      <c r="D285" s="1">
        <v>140</v>
      </c>
      <c r="E285" s="1">
        <v>24</v>
      </c>
      <c r="F285" s="1">
        <v>166</v>
      </c>
      <c r="G285" s="3">
        <v>0</v>
      </c>
      <c r="N285" s="10">
        <f t="shared" si="64"/>
        <v>5519999.9999999991</v>
      </c>
      <c r="O285" s="10">
        <f t="shared" si="65"/>
        <v>11205000</v>
      </c>
      <c r="P285" s="24">
        <f t="shared" si="76"/>
        <v>16725000</v>
      </c>
      <c r="R285" s="10">
        <f t="shared" si="66"/>
        <v>2000000</v>
      </c>
      <c r="S285" s="10">
        <f t="shared" si="67"/>
        <v>2500000</v>
      </c>
      <c r="T285" s="10">
        <f t="shared" si="68"/>
        <v>18044000</v>
      </c>
      <c r="U285" s="24">
        <f t="shared" si="69"/>
        <v>4181250</v>
      </c>
      <c r="V285" s="10">
        <f t="shared" si="70"/>
        <v>300000</v>
      </c>
      <c r="W285" s="24">
        <f t="shared" si="71"/>
        <v>150163.93079202034</v>
      </c>
      <c r="X285" s="24">
        <f t="shared" si="77"/>
        <v>27175413.930792019</v>
      </c>
      <c r="Z285" s="28">
        <f t="shared" si="72"/>
        <v>-21655413.930792019</v>
      </c>
      <c r="AA285" s="28">
        <f t="shared" si="73"/>
        <v>-15970413.930792019</v>
      </c>
      <c r="AB285" s="29"/>
      <c r="AC285" s="30">
        <f t="shared" si="74"/>
        <v>5435082.7861584043</v>
      </c>
      <c r="AD285" s="30">
        <f t="shared" si="75"/>
        <v>21740331.144633617</v>
      </c>
      <c r="AE285" s="24"/>
      <c r="AF285" s="24">
        <f t="shared" si="78"/>
        <v>3538.2172433997816</v>
      </c>
      <c r="AG285" s="24">
        <f t="shared" si="79"/>
        <v>-63465.850268877213</v>
      </c>
      <c r="AI285" s="24">
        <f>IF(OR(B285="Q2",B285="Q3"),Business_peak/E285,Business_nonpeak/E285)</f>
        <v>9583.3333333333321</v>
      </c>
      <c r="AJ285" s="24">
        <f>IF(OR(B285="Q2",B285="Q3"),Economic_peak/F285,Economic_nonpeak/F285)</f>
        <v>406.62650602409639</v>
      </c>
      <c r="AO285">
        <f>AF285/AI285</f>
        <v>0.36920527757215116</v>
      </c>
      <c r="AP285">
        <f>AG285/AJ285</f>
        <v>-156.07897992049803</v>
      </c>
    </row>
    <row r="286" spans="1:42" x14ac:dyDescent="0.25">
      <c r="A286" s="6">
        <v>280</v>
      </c>
      <c r="B286" s="1" t="s">
        <v>1</v>
      </c>
      <c r="C286" s="1"/>
      <c r="D286" s="1">
        <v>140</v>
      </c>
      <c r="E286" s="1">
        <v>17</v>
      </c>
      <c r="F286" s="1">
        <v>223</v>
      </c>
      <c r="G286" s="3">
        <v>2</v>
      </c>
      <c r="N286" s="10">
        <f t="shared" si="64"/>
        <v>3909999.9999999995</v>
      </c>
      <c r="O286" s="10">
        <f t="shared" si="65"/>
        <v>15052500</v>
      </c>
      <c r="P286" s="24">
        <f t="shared" si="76"/>
        <v>18962500</v>
      </c>
      <c r="R286" s="10">
        <f t="shared" si="66"/>
        <v>2000000</v>
      </c>
      <c r="S286" s="10">
        <f t="shared" si="67"/>
        <v>1500000</v>
      </c>
      <c r="T286" s="10">
        <f t="shared" si="68"/>
        <v>23457200</v>
      </c>
      <c r="U286" s="24">
        <f t="shared" si="69"/>
        <v>4740625</v>
      </c>
      <c r="V286" s="10">
        <f t="shared" si="70"/>
        <v>300000</v>
      </c>
      <c r="W286" s="24">
        <f t="shared" si="71"/>
        <v>150163.93079202034</v>
      </c>
      <c r="X286" s="24">
        <f t="shared" si="77"/>
        <v>32147988.930792019</v>
      </c>
      <c r="Z286" s="28">
        <f t="shared" si="72"/>
        <v>-28237988.930792019</v>
      </c>
      <c r="AA286" s="28">
        <f t="shared" si="73"/>
        <v>-17095488.930792019</v>
      </c>
      <c r="AB286" s="29"/>
      <c r="AC286" s="30">
        <f t="shared" si="74"/>
        <v>6429597.7861584043</v>
      </c>
      <c r="AD286" s="30">
        <f t="shared" si="75"/>
        <v>25718391.144633617</v>
      </c>
      <c r="AE286" s="24"/>
      <c r="AF286" s="24">
        <f t="shared" si="78"/>
        <v>-148211.63447990618</v>
      </c>
      <c r="AG286" s="24">
        <f t="shared" si="79"/>
        <v>-47829.108271899626</v>
      </c>
      <c r="AI286" s="24">
        <f>IF(OR(B286="Q2",B286="Q3"),Business_peak/E286,Business_nonpeak/E286)</f>
        <v>13529.411764705881</v>
      </c>
      <c r="AJ286" s="24">
        <f>IF(OR(B286="Q2",B286="Q3"),Economic_peak/F286,Economic_nonpeak/F286)</f>
        <v>302.69058295964123</v>
      </c>
      <c r="AO286">
        <f>AF286/AI286</f>
        <v>-10.954772983297413</v>
      </c>
      <c r="AP286">
        <f>AG286/AJ286</f>
        <v>-158.01320214272025</v>
      </c>
    </row>
    <row r="287" spans="1:42" x14ac:dyDescent="0.25">
      <c r="A287" s="6">
        <v>281</v>
      </c>
      <c r="B287" s="1" t="s">
        <v>1</v>
      </c>
      <c r="C287" s="1"/>
      <c r="D287" s="1">
        <v>141</v>
      </c>
      <c r="E287" s="1">
        <v>16</v>
      </c>
      <c r="F287" s="1">
        <v>195</v>
      </c>
      <c r="G287" s="3">
        <v>-2</v>
      </c>
      <c r="N287" s="10">
        <f t="shared" si="64"/>
        <v>3679999.9999999995</v>
      </c>
      <c r="O287" s="10">
        <f t="shared" si="65"/>
        <v>13162500</v>
      </c>
      <c r="P287" s="24">
        <f t="shared" si="76"/>
        <v>16842500</v>
      </c>
      <c r="R287" s="10">
        <f t="shared" si="66"/>
        <v>2000000</v>
      </c>
      <c r="S287" s="10">
        <f t="shared" si="67"/>
        <v>2500000</v>
      </c>
      <c r="T287" s="10">
        <f t="shared" si="68"/>
        <v>12630800</v>
      </c>
      <c r="U287" s="24">
        <f t="shared" si="69"/>
        <v>4210625</v>
      </c>
      <c r="V287" s="10">
        <f t="shared" si="70"/>
        <v>300000</v>
      </c>
      <c r="W287" s="24">
        <f t="shared" si="71"/>
        <v>150163.93079202034</v>
      </c>
      <c r="X287" s="24">
        <f t="shared" si="77"/>
        <v>21791588.930792019</v>
      </c>
      <c r="Z287" s="28">
        <f t="shared" si="72"/>
        <v>-18111588.930792019</v>
      </c>
      <c r="AA287" s="28">
        <f t="shared" si="73"/>
        <v>-8629088.9307920188</v>
      </c>
      <c r="AB287" s="29"/>
      <c r="AC287" s="30">
        <f t="shared" si="74"/>
        <v>4358317.7861584043</v>
      </c>
      <c r="AD287" s="30">
        <f t="shared" si="75"/>
        <v>17433271.144633617</v>
      </c>
      <c r="AE287" s="24"/>
      <c r="AF287" s="24">
        <f t="shared" si="78"/>
        <v>-42394.861634900299</v>
      </c>
      <c r="AG287" s="24">
        <f t="shared" si="79"/>
        <v>-21901.390485300602</v>
      </c>
      <c r="AI287" s="24">
        <f>IF(OR(B287="Q2",B287="Q3"),Business_peak/E287,Business_nonpeak/E287)</f>
        <v>14374.999999999998</v>
      </c>
      <c r="AJ287" s="24">
        <f>IF(OR(B287="Q2",B287="Q3"),Economic_peak/F287,Economic_nonpeak/F287)</f>
        <v>346.15384615384613</v>
      </c>
      <c r="AO287">
        <f>AF287/AI287</f>
        <v>-2.9492077659061082</v>
      </c>
      <c r="AP287">
        <f>AG287/AJ287</f>
        <v>-63.270683624201745</v>
      </c>
    </row>
    <row r="288" spans="1:42" x14ac:dyDescent="0.25">
      <c r="A288" s="6">
        <v>282</v>
      </c>
      <c r="B288" s="1" t="s">
        <v>1</v>
      </c>
      <c r="C288" s="1"/>
      <c r="D288" s="1">
        <v>141</v>
      </c>
      <c r="E288" s="1">
        <v>23</v>
      </c>
      <c r="F288" s="1">
        <v>197</v>
      </c>
      <c r="G288" s="3">
        <v>1</v>
      </c>
      <c r="N288" s="10">
        <f t="shared" si="64"/>
        <v>5289999.9999999991</v>
      </c>
      <c r="O288" s="10">
        <f t="shared" si="65"/>
        <v>13297500</v>
      </c>
      <c r="P288" s="24">
        <f t="shared" si="76"/>
        <v>18587500</v>
      </c>
      <c r="R288" s="10">
        <f t="shared" si="66"/>
        <v>2000000</v>
      </c>
      <c r="S288" s="10">
        <f t="shared" si="67"/>
        <v>1500000</v>
      </c>
      <c r="T288" s="10">
        <f t="shared" si="68"/>
        <v>20750600</v>
      </c>
      <c r="U288" s="24">
        <f t="shared" si="69"/>
        <v>4646875</v>
      </c>
      <c r="V288" s="10">
        <f t="shared" si="70"/>
        <v>300000</v>
      </c>
      <c r="W288" s="24">
        <f t="shared" si="71"/>
        <v>150163.93079202034</v>
      </c>
      <c r="X288" s="24">
        <f t="shared" si="77"/>
        <v>29347638.930792019</v>
      </c>
      <c r="Z288" s="28">
        <f t="shared" si="72"/>
        <v>-24057638.930792019</v>
      </c>
      <c r="AA288" s="28">
        <f t="shared" si="73"/>
        <v>-16050138.930792019</v>
      </c>
      <c r="AB288" s="29"/>
      <c r="AC288" s="30">
        <f t="shared" si="74"/>
        <v>5869527.7861584043</v>
      </c>
      <c r="AD288" s="30">
        <f t="shared" si="75"/>
        <v>23478111.144633617</v>
      </c>
      <c r="AE288" s="24"/>
      <c r="AF288" s="24">
        <f t="shared" si="78"/>
        <v>-25196.860267756751</v>
      </c>
      <c r="AG288" s="24">
        <f t="shared" si="79"/>
        <v>-51678.229160576739</v>
      </c>
      <c r="AI288" s="24">
        <f>IF(OR(B288="Q2",B288="Q3"),Business_peak/E288,Business_nonpeak/E288)</f>
        <v>9999.9999999999982</v>
      </c>
      <c r="AJ288" s="24">
        <f>IF(OR(B288="Q2",B288="Q3"),Economic_peak/F288,Economic_nonpeak/F288)</f>
        <v>342.63959390862942</v>
      </c>
      <c r="AO288">
        <f>AF288/AI288</f>
        <v>-2.5196860267756755</v>
      </c>
      <c r="AP288">
        <f>AG288/AJ288</f>
        <v>-150.82386880938694</v>
      </c>
    </row>
    <row r="289" spans="1:42" x14ac:dyDescent="0.25">
      <c r="A289" s="6">
        <v>283</v>
      </c>
      <c r="B289" s="1" t="s">
        <v>1</v>
      </c>
      <c r="C289" s="1"/>
      <c r="D289" s="1">
        <v>142</v>
      </c>
      <c r="E289" s="1">
        <v>20</v>
      </c>
      <c r="F289" s="1">
        <v>193</v>
      </c>
      <c r="G289" s="3">
        <v>-2</v>
      </c>
      <c r="N289" s="10">
        <f t="shared" si="64"/>
        <v>4599999.9999999991</v>
      </c>
      <c r="O289" s="10">
        <f t="shared" si="65"/>
        <v>13027500</v>
      </c>
      <c r="P289" s="24">
        <f t="shared" si="76"/>
        <v>17627500</v>
      </c>
      <c r="R289" s="10">
        <f t="shared" si="66"/>
        <v>2000000</v>
      </c>
      <c r="S289" s="10">
        <f t="shared" si="67"/>
        <v>2500000</v>
      </c>
      <c r="T289" s="10">
        <f t="shared" si="68"/>
        <v>12630800</v>
      </c>
      <c r="U289" s="24">
        <f t="shared" si="69"/>
        <v>4406875</v>
      </c>
      <c r="V289" s="10">
        <f t="shared" si="70"/>
        <v>300000</v>
      </c>
      <c r="W289" s="24">
        <f t="shared" si="71"/>
        <v>150163.93079202034</v>
      </c>
      <c r="X289" s="24">
        <f t="shared" si="77"/>
        <v>21987838.930792019</v>
      </c>
      <c r="Z289" s="28">
        <f t="shared" si="72"/>
        <v>-17387838.930792019</v>
      </c>
      <c r="AA289" s="28">
        <f t="shared" si="73"/>
        <v>-8960338.9307920188</v>
      </c>
      <c r="AB289" s="29"/>
      <c r="AC289" s="30">
        <f t="shared" si="74"/>
        <v>4397567.7861584043</v>
      </c>
      <c r="AD289" s="30">
        <f t="shared" si="75"/>
        <v>17590271.144633617</v>
      </c>
      <c r="AE289" s="24"/>
      <c r="AF289" s="24">
        <f t="shared" si="78"/>
        <v>10121.610692079737</v>
      </c>
      <c r="AG289" s="24">
        <f t="shared" si="79"/>
        <v>-23641.301267531697</v>
      </c>
      <c r="AI289" s="24">
        <f>IF(OR(B289="Q2",B289="Q3"),Business_peak/E289,Business_nonpeak/E289)</f>
        <v>11499.999999999998</v>
      </c>
      <c r="AJ289" s="24">
        <f>IF(OR(B289="Q2",B289="Q3"),Economic_peak/F289,Economic_nonpeak/F289)</f>
        <v>349.74093264248705</v>
      </c>
      <c r="AO289">
        <f>AF289/AI289</f>
        <v>0.88014006018084689</v>
      </c>
      <c r="AP289">
        <f>AG289/AJ289</f>
        <v>-67.596609550127667</v>
      </c>
    </row>
    <row r="290" spans="1:42" x14ac:dyDescent="0.25">
      <c r="A290" s="6">
        <v>284</v>
      </c>
      <c r="B290" s="1" t="s">
        <v>1</v>
      </c>
      <c r="C290" s="1"/>
      <c r="D290" s="1">
        <v>142</v>
      </c>
      <c r="E290" s="1">
        <v>30</v>
      </c>
      <c r="F290" s="1">
        <v>210</v>
      </c>
      <c r="G290" s="3">
        <v>2</v>
      </c>
      <c r="N290" s="10">
        <f t="shared" si="64"/>
        <v>6899999.9999999991</v>
      </c>
      <c r="O290" s="10">
        <f t="shared" si="65"/>
        <v>14175000</v>
      </c>
      <c r="P290" s="24">
        <f t="shared" si="76"/>
        <v>21075000</v>
      </c>
      <c r="R290" s="10">
        <f t="shared" si="66"/>
        <v>2000000</v>
      </c>
      <c r="S290" s="10">
        <f t="shared" si="67"/>
        <v>1500000</v>
      </c>
      <c r="T290" s="10">
        <f t="shared" si="68"/>
        <v>23457200</v>
      </c>
      <c r="U290" s="24">
        <f t="shared" si="69"/>
        <v>5268750</v>
      </c>
      <c r="V290" s="10">
        <f t="shared" si="70"/>
        <v>300000</v>
      </c>
      <c r="W290" s="24">
        <f t="shared" si="71"/>
        <v>150163.93079202034</v>
      </c>
      <c r="X290" s="24">
        <f t="shared" si="77"/>
        <v>32676113.930792019</v>
      </c>
      <c r="Z290" s="28">
        <f t="shared" si="72"/>
        <v>-25776113.930792019</v>
      </c>
      <c r="AA290" s="28">
        <f t="shared" si="73"/>
        <v>-18501113.930792019</v>
      </c>
      <c r="AB290" s="29"/>
      <c r="AC290" s="30">
        <f t="shared" si="74"/>
        <v>6535222.7861584043</v>
      </c>
      <c r="AD290" s="30">
        <f t="shared" si="75"/>
        <v>26140891.144633617</v>
      </c>
      <c r="AE290" s="24"/>
      <c r="AF290" s="24">
        <f t="shared" si="78"/>
        <v>12159.240461386491</v>
      </c>
      <c r="AG290" s="24">
        <f t="shared" si="79"/>
        <v>-56980.434022064845</v>
      </c>
      <c r="AI290" s="24">
        <f>IF(OR(B290="Q2",B290="Q3"),Business_peak/E290,Business_nonpeak/E290)</f>
        <v>7666.6666666666661</v>
      </c>
      <c r="AJ290" s="24">
        <f>IF(OR(B290="Q2",B290="Q3"),Economic_peak/F290,Economic_nonpeak/F290)</f>
        <v>321.42857142857144</v>
      </c>
      <c r="AO290">
        <f>AF290/AI290</f>
        <v>1.5859878862678034</v>
      </c>
      <c r="AP290">
        <f>AG290/AJ290</f>
        <v>-177.27246140197951</v>
      </c>
    </row>
    <row r="291" spans="1:42" x14ac:dyDescent="0.25">
      <c r="A291" s="6">
        <v>285</v>
      </c>
      <c r="B291" s="1" t="s">
        <v>1</v>
      </c>
      <c r="C291" s="1"/>
      <c r="D291" s="1">
        <v>143</v>
      </c>
      <c r="E291" s="1">
        <v>23</v>
      </c>
      <c r="F291" s="1">
        <v>177</v>
      </c>
      <c r="G291" s="3">
        <v>-2</v>
      </c>
      <c r="N291" s="10">
        <f t="shared" si="64"/>
        <v>5289999.9999999991</v>
      </c>
      <c r="O291" s="10">
        <f t="shared" si="65"/>
        <v>11947500</v>
      </c>
      <c r="P291" s="24">
        <f t="shared" si="76"/>
        <v>17237500</v>
      </c>
      <c r="R291" s="10">
        <f t="shared" si="66"/>
        <v>2000000</v>
      </c>
      <c r="S291" s="10">
        <f t="shared" si="67"/>
        <v>2500000</v>
      </c>
      <c r="T291" s="10">
        <f t="shared" si="68"/>
        <v>12630800</v>
      </c>
      <c r="U291" s="24">
        <f t="shared" si="69"/>
        <v>4309375</v>
      </c>
      <c r="V291" s="10">
        <f t="shared" si="70"/>
        <v>300000</v>
      </c>
      <c r="W291" s="24">
        <f t="shared" si="71"/>
        <v>150163.93079202034</v>
      </c>
      <c r="X291" s="24">
        <f t="shared" si="77"/>
        <v>21890338.930792019</v>
      </c>
      <c r="Z291" s="28">
        <f t="shared" si="72"/>
        <v>-16600338.930792019</v>
      </c>
      <c r="AA291" s="28">
        <f t="shared" si="73"/>
        <v>-9942838.9307920188</v>
      </c>
      <c r="AB291" s="29"/>
      <c r="AC291" s="30">
        <f t="shared" si="74"/>
        <v>4378067.7861584043</v>
      </c>
      <c r="AD291" s="30">
        <f t="shared" si="75"/>
        <v>17512271.144633617</v>
      </c>
      <c r="AE291" s="24"/>
      <c r="AF291" s="24">
        <f t="shared" si="78"/>
        <v>39649.226688764989</v>
      </c>
      <c r="AG291" s="24">
        <f t="shared" si="79"/>
        <v>-31439.384997930039</v>
      </c>
      <c r="AI291" s="24">
        <f>IF(OR(B291="Q2",B291="Q3"),Business_peak/E291,Business_nonpeak/E291)</f>
        <v>9999.9999999999982</v>
      </c>
      <c r="AJ291" s="24">
        <f>IF(OR(B291="Q2",B291="Q3"),Economic_peak/F291,Economic_nonpeak/F291)</f>
        <v>381.35593220338984</v>
      </c>
      <c r="AO291">
        <f>AF291/AI291</f>
        <v>3.9649226688764996</v>
      </c>
      <c r="AP291">
        <f>AG291/AJ291</f>
        <v>-82.441053994572101</v>
      </c>
    </row>
    <row r="292" spans="1:42" x14ac:dyDescent="0.25">
      <c r="A292" s="6">
        <v>286</v>
      </c>
      <c r="B292" s="1" t="s">
        <v>1</v>
      </c>
      <c r="C292" s="1"/>
      <c r="D292" s="1">
        <v>143</v>
      </c>
      <c r="E292" s="1">
        <v>26</v>
      </c>
      <c r="F292" s="1">
        <v>216</v>
      </c>
      <c r="G292" s="3">
        <v>0</v>
      </c>
      <c r="N292" s="10">
        <f t="shared" si="64"/>
        <v>5979999.9999999991</v>
      </c>
      <c r="O292" s="10">
        <f t="shared" si="65"/>
        <v>14580000</v>
      </c>
      <c r="P292" s="24">
        <f t="shared" si="76"/>
        <v>20560000</v>
      </c>
      <c r="R292" s="10">
        <f t="shared" si="66"/>
        <v>2000000</v>
      </c>
      <c r="S292" s="10">
        <f t="shared" si="67"/>
        <v>1500000</v>
      </c>
      <c r="T292" s="10">
        <f t="shared" si="68"/>
        <v>18044000</v>
      </c>
      <c r="U292" s="24">
        <f t="shared" si="69"/>
        <v>5140000</v>
      </c>
      <c r="V292" s="10">
        <f t="shared" si="70"/>
        <v>300000</v>
      </c>
      <c r="W292" s="24">
        <f t="shared" si="71"/>
        <v>150163.93079202034</v>
      </c>
      <c r="X292" s="24">
        <f t="shared" si="77"/>
        <v>27134163.930792019</v>
      </c>
      <c r="Z292" s="28">
        <f t="shared" si="72"/>
        <v>-21154163.930792019</v>
      </c>
      <c r="AA292" s="28">
        <f t="shared" si="73"/>
        <v>-12554163.930792019</v>
      </c>
      <c r="AB292" s="29"/>
      <c r="AC292" s="30">
        <f t="shared" si="74"/>
        <v>5426832.7861584043</v>
      </c>
      <c r="AD292" s="30">
        <f t="shared" si="75"/>
        <v>21707331.144633617</v>
      </c>
      <c r="AE292" s="24"/>
      <c r="AF292" s="24">
        <f t="shared" si="78"/>
        <v>21275.662070830567</v>
      </c>
      <c r="AG292" s="24">
        <f t="shared" si="79"/>
        <v>-32996.903447377859</v>
      </c>
      <c r="AI292" s="24">
        <f>IF(OR(B292="Q2",B292="Q3"),Business_peak/E292,Business_nonpeak/E292)</f>
        <v>8846.1538461538457</v>
      </c>
      <c r="AJ292" s="24">
        <f>IF(OR(B292="Q2",B292="Q3"),Economic_peak/F292,Economic_nonpeak/F292)</f>
        <v>312.5</v>
      </c>
      <c r="AO292">
        <f>AF292/AI292</f>
        <v>2.4050748427895425</v>
      </c>
      <c r="AP292">
        <f>AG292/AJ292</f>
        <v>-105.59009103160915</v>
      </c>
    </row>
    <row r="293" spans="1:42" x14ac:dyDescent="0.25">
      <c r="A293" s="6">
        <v>287</v>
      </c>
      <c r="B293" s="1" t="s">
        <v>1</v>
      </c>
      <c r="C293" s="1"/>
      <c r="D293" s="1">
        <v>144</v>
      </c>
      <c r="E293" s="1">
        <v>28</v>
      </c>
      <c r="F293" s="1">
        <v>191</v>
      </c>
      <c r="G293" s="3">
        <v>-1</v>
      </c>
      <c r="N293" s="10">
        <f t="shared" si="64"/>
        <v>6439999.9999999991</v>
      </c>
      <c r="O293" s="10">
        <f t="shared" si="65"/>
        <v>12892500</v>
      </c>
      <c r="P293" s="24">
        <f t="shared" si="76"/>
        <v>19332500</v>
      </c>
      <c r="R293" s="10">
        <f t="shared" si="66"/>
        <v>2000000</v>
      </c>
      <c r="S293" s="10">
        <f t="shared" si="67"/>
        <v>2500000</v>
      </c>
      <c r="T293" s="10">
        <f t="shared" si="68"/>
        <v>15337400</v>
      </c>
      <c r="U293" s="24">
        <f t="shared" si="69"/>
        <v>4833125</v>
      </c>
      <c r="V293" s="10">
        <f t="shared" si="70"/>
        <v>300000</v>
      </c>
      <c r="W293" s="24">
        <f t="shared" si="71"/>
        <v>150163.93079202034</v>
      </c>
      <c r="X293" s="24">
        <f t="shared" si="77"/>
        <v>25120688.930792019</v>
      </c>
      <c r="Z293" s="28">
        <f t="shared" si="72"/>
        <v>-18680688.930792019</v>
      </c>
      <c r="AA293" s="28">
        <f t="shared" si="73"/>
        <v>-12228188.930792019</v>
      </c>
      <c r="AB293" s="29"/>
      <c r="AC293" s="30">
        <f t="shared" si="74"/>
        <v>5024137.7861584043</v>
      </c>
      <c r="AD293" s="30">
        <f t="shared" si="75"/>
        <v>20096551.144633617</v>
      </c>
      <c r="AE293" s="24"/>
      <c r="AF293" s="24">
        <f t="shared" si="78"/>
        <v>50566.507637199815</v>
      </c>
      <c r="AG293" s="24">
        <f t="shared" si="79"/>
        <v>-37717.545259861872</v>
      </c>
      <c r="AI293" s="24">
        <f>IF(OR(B293="Q2",B293="Q3"),Business_peak/E293,Business_nonpeak/E293)</f>
        <v>8214.2857142857138</v>
      </c>
      <c r="AJ293" s="24">
        <f>IF(OR(B293="Q2",B293="Q3"),Economic_peak/F293,Economic_nonpeak/F293)</f>
        <v>353.40314136125653</v>
      </c>
      <c r="AO293">
        <f>AF293/AI293</f>
        <v>6.1559226688764994</v>
      </c>
      <c r="AP293">
        <f>AG293/AJ293</f>
        <v>-106.72668362420174</v>
      </c>
    </row>
    <row r="294" spans="1:42" x14ac:dyDescent="0.25">
      <c r="A294" s="6">
        <v>288</v>
      </c>
      <c r="B294" s="1" t="s">
        <v>1</v>
      </c>
      <c r="C294" s="1"/>
      <c r="D294" s="1">
        <v>144</v>
      </c>
      <c r="E294" s="1">
        <v>26</v>
      </c>
      <c r="F294" s="1">
        <v>204</v>
      </c>
      <c r="G294" s="3">
        <v>2</v>
      </c>
      <c r="N294" s="10">
        <f t="shared" si="64"/>
        <v>5979999.9999999991</v>
      </c>
      <c r="O294" s="10">
        <f t="shared" si="65"/>
        <v>13770000</v>
      </c>
      <c r="P294" s="24">
        <f t="shared" si="76"/>
        <v>19750000</v>
      </c>
      <c r="R294" s="10">
        <f t="shared" si="66"/>
        <v>2000000</v>
      </c>
      <c r="S294" s="10">
        <f t="shared" si="67"/>
        <v>1500000</v>
      </c>
      <c r="T294" s="10">
        <f t="shared" si="68"/>
        <v>23457200</v>
      </c>
      <c r="U294" s="24">
        <f t="shared" si="69"/>
        <v>4937500</v>
      </c>
      <c r="V294" s="10">
        <f t="shared" si="70"/>
        <v>300000</v>
      </c>
      <c r="W294" s="24">
        <f t="shared" si="71"/>
        <v>150163.93079202034</v>
      </c>
      <c r="X294" s="24">
        <f t="shared" si="77"/>
        <v>32344863.930792019</v>
      </c>
      <c r="Z294" s="28">
        <f t="shared" si="72"/>
        <v>-26364863.930792019</v>
      </c>
      <c r="AA294" s="28">
        <f t="shared" si="73"/>
        <v>-18574863.930792019</v>
      </c>
      <c r="AB294" s="29"/>
      <c r="AC294" s="30">
        <f t="shared" si="74"/>
        <v>6468972.7861584043</v>
      </c>
      <c r="AD294" s="30">
        <f t="shared" si="75"/>
        <v>25875891.144633617</v>
      </c>
      <c r="AE294" s="24"/>
      <c r="AF294" s="24">
        <f t="shared" si="78"/>
        <v>-18806.645621477124</v>
      </c>
      <c r="AG294" s="24">
        <f t="shared" si="79"/>
        <v>-59342.60365016479</v>
      </c>
      <c r="AI294" s="24">
        <f>IF(OR(B294="Q2",B294="Q3"),Business_peak/E294,Business_nonpeak/E294)</f>
        <v>8846.1538461538457</v>
      </c>
      <c r="AJ294" s="24">
        <f>IF(OR(B294="Q2",B294="Q3"),Economic_peak/F294,Economic_nonpeak/F294)</f>
        <v>330.88235294117646</v>
      </c>
      <c r="AO294">
        <f>AF294/AI294</f>
        <v>-2.125968635471327</v>
      </c>
      <c r="AP294">
        <f>AG294/AJ294</f>
        <v>-179.34653547605359</v>
      </c>
    </row>
    <row r="295" spans="1:42" x14ac:dyDescent="0.25">
      <c r="A295" s="6">
        <v>289</v>
      </c>
      <c r="B295" s="1" t="s">
        <v>1</v>
      </c>
      <c r="C295" s="1"/>
      <c r="D295" s="1">
        <v>145</v>
      </c>
      <c r="E295" s="1">
        <v>23</v>
      </c>
      <c r="F295" s="1">
        <v>210</v>
      </c>
      <c r="G295" s="3">
        <v>0</v>
      </c>
      <c r="N295" s="10">
        <f t="shared" si="64"/>
        <v>5289999.9999999991</v>
      </c>
      <c r="O295" s="10">
        <f t="shared" si="65"/>
        <v>14175000</v>
      </c>
      <c r="P295" s="24">
        <f t="shared" si="76"/>
        <v>19465000</v>
      </c>
      <c r="R295" s="10">
        <f t="shared" si="66"/>
        <v>2000000</v>
      </c>
      <c r="S295" s="10">
        <f t="shared" si="67"/>
        <v>2500000</v>
      </c>
      <c r="T295" s="10">
        <f t="shared" si="68"/>
        <v>18044000</v>
      </c>
      <c r="U295" s="24">
        <f t="shared" si="69"/>
        <v>4866250</v>
      </c>
      <c r="V295" s="10">
        <f t="shared" si="70"/>
        <v>300000</v>
      </c>
      <c r="W295" s="24">
        <f t="shared" si="71"/>
        <v>150163.93079202034</v>
      </c>
      <c r="X295" s="24">
        <f t="shared" si="77"/>
        <v>27860413.930792019</v>
      </c>
      <c r="Z295" s="28">
        <f t="shared" si="72"/>
        <v>-22570413.930792019</v>
      </c>
      <c r="AA295" s="28">
        <f t="shared" si="73"/>
        <v>-13685413.930792019</v>
      </c>
      <c r="AB295" s="29"/>
      <c r="AC295" s="30">
        <f t="shared" si="74"/>
        <v>5572082.7861584043</v>
      </c>
      <c r="AD295" s="30">
        <f t="shared" si="75"/>
        <v>22288331.144633617</v>
      </c>
      <c r="AE295" s="24"/>
      <c r="AF295" s="24">
        <f t="shared" si="78"/>
        <v>-12264.468963408925</v>
      </c>
      <c r="AG295" s="24">
        <f t="shared" si="79"/>
        <v>-38634.910212541035</v>
      </c>
      <c r="AI295" s="24">
        <f>IF(OR(B295="Q2",B295="Q3"),Business_peak/E295,Business_nonpeak/E295)</f>
        <v>9999.9999999999982</v>
      </c>
      <c r="AJ295" s="24">
        <f>IF(OR(B295="Q2",B295="Q3"),Economic_peak/F295,Economic_nonpeak/F295)</f>
        <v>321.42857142857144</v>
      </c>
      <c r="AO295">
        <f>AF295/AI295</f>
        <v>-1.2264468963408928</v>
      </c>
      <c r="AP295">
        <f>AG295/AJ295</f>
        <v>-120.19749843901654</v>
      </c>
    </row>
    <row r="296" spans="1:42" x14ac:dyDescent="0.25">
      <c r="A296" s="6">
        <v>290</v>
      </c>
      <c r="B296" s="1" t="s">
        <v>1</v>
      </c>
      <c r="C296" s="1"/>
      <c r="D296" s="1">
        <v>145</v>
      </c>
      <c r="E296" s="1">
        <v>24</v>
      </c>
      <c r="F296" s="1">
        <v>215</v>
      </c>
      <c r="G296" s="3">
        <v>2</v>
      </c>
      <c r="N296" s="10">
        <f t="shared" si="64"/>
        <v>5519999.9999999991</v>
      </c>
      <c r="O296" s="10">
        <f t="shared" si="65"/>
        <v>14512500</v>
      </c>
      <c r="P296" s="24">
        <f t="shared" si="76"/>
        <v>20032500</v>
      </c>
      <c r="R296" s="10">
        <f t="shared" si="66"/>
        <v>2000000</v>
      </c>
      <c r="S296" s="10">
        <f t="shared" si="67"/>
        <v>1500000</v>
      </c>
      <c r="T296" s="10">
        <f t="shared" si="68"/>
        <v>23457200</v>
      </c>
      <c r="U296" s="24">
        <f t="shared" si="69"/>
        <v>5008125</v>
      </c>
      <c r="V296" s="10">
        <f t="shared" si="70"/>
        <v>300000</v>
      </c>
      <c r="W296" s="24">
        <f t="shared" si="71"/>
        <v>150163.93079202034</v>
      </c>
      <c r="X296" s="24">
        <f t="shared" si="77"/>
        <v>32415488.930792019</v>
      </c>
      <c r="Z296" s="28">
        <f t="shared" si="72"/>
        <v>-26895488.930792019</v>
      </c>
      <c r="AA296" s="28">
        <f t="shared" si="73"/>
        <v>-17902988.930792019</v>
      </c>
      <c r="AB296" s="29"/>
      <c r="AC296" s="30">
        <f t="shared" si="74"/>
        <v>6483097.7861584043</v>
      </c>
      <c r="AD296" s="30">
        <f t="shared" si="75"/>
        <v>25932391.144633617</v>
      </c>
      <c r="AE296" s="24"/>
      <c r="AF296" s="24">
        <f t="shared" si="78"/>
        <v>-40129.074423266888</v>
      </c>
      <c r="AG296" s="24">
        <f t="shared" si="79"/>
        <v>-53115.772765737755</v>
      </c>
      <c r="AI296" s="24">
        <f>IF(OR(B296="Q2",B296="Q3"),Business_peak/E296,Business_nonpeak/E296)</f>
        <v>9583.3333333333321</v>
      </c>
      <c r="AJ296" s="24">
        <f>IF(OR(B296="Q2",B296="Q3"),Economic_peak/F296,Economic_nonpeak/F296)</f>
        <v>313.95348837209303</v>
      </c>
      <c r="AO296">
        <f>AF296/AI296</f>
        <v>-4.1873816789495892</v>
      </c>
      <c r="AP296">
        <f>AG296/AJ296</f>
        <v>-169.18357251309061</v>
      </c>
    </row>
    <row r="297" spans="1:42" x14ac:dyDescent="0.25">
      <c r="A297" s="6">
        <v>291</v>
      </c>
      <c r="B297" s="1" t="s">
        <v>1</v>
      </c>
      <c r="C297" s="1"/>
      <c r="D297" s="1">
        <v>146</v>
      </c>
      <c r="E297" s="1">
        <v>21</v>
      </c>
      <c r="F297" s="1">
        <v>222</v>
      </c>
      <c r="G297" s="3">
        <v>-2</v>
      </c>
      <c r="N297" s="10">
        <f t="shared" si="64"/>
        <v>4829999.9999999991</v>
      </c>
      <c r="O297" s="10">
        <f t="shared" si="65"/>
        <v>14985000</v>
      </c>
      <c r="P297" s="24">
        <f t="shared" si="76"/>
        <v>19815000</v>
      </c>
      <c r="R297" s="10">
        <f t="shared" si="66"/>
        <v>2000000</v>
      </c>
      <c r="S297" s="10">
        <f t="shared" si="67"/>
        <v>2500000</v>
      </c>
      <c r="T297" s="10">
        <f t="shared" si="68"/>
        <v>12630800</v>
      </c>
      <c r="U297" s="24">
        <f t="shared" si="69"/>
        <v>4953750</v>
      </c>
      <c r="V297" s="10">
        <f t="shared" si="70"/>
        <v>300000</v>
      </c>
      <c r="W297" s="24">
        <f t="shared" si="71"/>
        <v>150163.93079202034</v>
      </c>
      <c r="X297" s="24">
        <f t="shared" si="77"/>
        <v>22534713.930792019</v>
      </c>
      <c r="Z297" s="28">
        <f t="shared" si="72"/>
        <v>-17704713.930792019</v>
      </c>
      <c r="AA297" s="28">
        <f t="shared" si="73"/>
        <v>-7549713.9307920188</v>
      </c>
      <c r="AB297" s="29"/>
      <c r="AC297" s="30">
        <f t="shared" si="74"/>
        <v>4506942.7861584043</v>
      </c>
      <c r="AD297" s="30">
        <f t="shared" si="75"/>
        <v>18027771.144633617</v>
      </c>
      <c r="AE297" s="24"/>
      <c r="AF297" s="24">
        <f t="shared" si="78"/>
        <v>15383.676849599749</v>
      </c>
      <c r="AG297" s="24">
        <f t="shared" si="79"/>
        <v>-13706.176327178457</v>
      </c>
      <c r="AI297" s="24">
        <f>IF(OR(B297="Q2",B297="Q3"),Business_peak/E297,Business_nonpeak/E297)</f>
        <v>10952.38095238095</v>
      </c>
      <c r="AJ297" s="24">
        <f>IF(OR(B297="Q2",B297="Q3"),Economic_peak/F297,Economic_nonpeak/F297)</f>
        <v>304.05405405405406</v>
      </c>
      <c r="AO297">
        <f>AF297/AI297</f>
        <v>1.4045965819199773</v>
      </c>
      <c r="AP297">
        <f>AG297/AJ297</f>
        <v>-45.078091031609148</v>
      </c>
    </row>
    <row r="298" spans="1:42" x14ac:dyDescent="0.25">
      <c r="A298" s="6">
        <v>292</v>
      </c>
      <c r="B298" s="1" t="s">
        <v>1</v>
      </c>
      <c r="C298" s="1"/>
      <c r="D298" s="1">
        <v>146</v>
      </c>
      <c r="E298" s="1">
        <v>28</v>
      </c>
      <c r="F298" s="1">
        <v>159</v>
      </c>
      <c r="G298" s="3">
        <v>1</v>
      </c>
      <c r="N298" s="10">
        <f t="shared" si="64"/>
        <v>6439999.9999999991</v>
      </c>
      <c r="O298" s="10">
        <f t="shared" si="65"/>
        <v>10732500</v>
      </c>
      <c r="P298" s="24">
        <f t="shared" si="76"/>
        <v>17172500</v>
      </c>
      <c r="R298" s="10">
        <f t="shared" si="66"/>
        <v>2000000</v>
      </c>
      <c r="S298" s="10">
        <f t="shared" si="67"/>
        <v>1500000</v>
      </c>
      <c r="T298" s="10">
        <f t="shared" si="68"/>
        <v>20750600</v>
      </c>
      <c r="U298" s="24">
        <f t="shared" si="69"/>
        <v>4293125</v>
      </c>
      <c r="V298" s="10">
        <f t="shared" si="70"/>
        <v>300000</v>
      </c>
      <c r="W298" s="24">
        <f t="shared" si="71"/>
        <v>150163.93079202034</v>
      </c>
      <c r="X298" s="24">
        <f t="shared" si="77"/>
        <v>28993888.930792019</v>
      </c>
      <c r="Z298" s="28">
        <f t="shared" si="72"/>
        <v>-22553888.930792019</v>
      </c>
      <c r="AA298" s="28">
        <f t="shared" si="73"/>
        <v>-18261388.930792019</v>
      </c>
      <c r="AB298" s="29"/>
      <c r="AC298" s="30">
        <f t="shared" si="74"/>
        <v>5798777.7861584043</v>
      </c>
      <c r="AD298" s="30">
        <f t="shared" si="75"/>
        <v>23195111.144633617</v>
      </c>
      <c r="AE298" s="24"/>
      <c r="AF298" s="24">
        <f t="shared" si="78"/>
        <v>22900.793351485529</v>
      </c>
      <c r="AG298" s="24">
        <f t="shared" si="79"/>
        <v>-78381.202167507028</v>
      </c>
      <c r="AI298" s="24">
        <f>IF(OR(B298="Q2",B298="Q3"),Business_peak/E298,Business_nonpeak/E298)</f>
        <v>8214.2857142857138</v>
      </c>
      <c r="AJ298" s="24">
        <f>IF(OR(B298="Q2",B298="Q3"),Economic_peak/F298,Economic_nonpeak/F298)</f>
        <v>424.52830188679246</v>
      </c>
      <c r="AO298">
        <f>AF298/AI298</f>
        <v>2.7879226688764991</v>
      </c>
      <c r="AP298">
        <f>AG298/AJ298</f>
        <v>-184.63127621679433</v>
      </c>
    </row>
    <row r="299" spans="1:42" x14ac:dyDescent="0.25">
      <c r="A299" s="6">
        <v>293</v>
      </c>
      <c r="B299" s="1" t="s">
        <v>1</v>
      </c>
      <c r="C299" s="1"/>
      <c r="D299" s="1">
        <v>147</v>
      </c>
      <c r="E299" s="1">
        <v>23</v>
      </c>
      <c r="F299" s="1">
        <v>201</v>
      </c>
      <c r="G299" s="3">
        <v>-1</v>
      </c>
      <c r="N299" s="10">
        <f t="shared" si="64"/>
        <v>5289999.9999999991</v>
      </c>
      <c r="O299" s="10">
        <f t="shared" si="65"/>
        <v>13567500</v>
      </c>
      <c r="P299" s="24">
        <f t="shared" si="76"/>
        <v>18857500</v>
      </c>
      <c r="R299" s="10">
        <f t="shared" si="66"/>
        <v>2000000</v>
      </c>
      <c r="S299" s="10">
        <f t="shared" si="67"/>
        <v>2500000</v>
      </c>
      <c r="T299" s="10">
        <f t="shared" si="68"/>
        <v>15337400</v>
      </c>
      <c r="U299" s="24">
        <f t="shared" si="69"/>
        <v>4714375</v>
      </c>
      <c r="V299" s="10">
        <f t="shared" si="70"/>
        <v>300000</v>
      </c>
      <c r="W299" s="24">
        <f t="shared" si="71"/>
        <v>150163.93079202034</v>
      </c>
      <c r="X299" s="24">
        <f t="shared" si="77"/>
        <v>25001938.930792019</v>
      </c>
      <c r="Z299" s="28">
        <f t="shared" si="72"/>
        <v>-19711938.930792019</v>
      </c>
      <c r="AA299" s="28">
        <f t="shared" si="73"/>
        <v>-11434438.930792019</v>
      </c>
      <c r="AB299" s="29"/>
      <c r="AC299" s="30">
        <f t="shared" si="74"/>
        <v>5000387.7861584043</v>
      </c>
      <c r="AD299" s="30">
        <f t="shared" si="75"/>
        <v>20001551.144633617</v>
      </c>
      <c r="AE299" s="24"/>
      <c r="AF299" s="24">
        <f t="shared" si="78"/>
        <v>12591.835384417163</v>
      </c>
      <c r="AG299" s="24">
        <f t="shared" si="79"/>
        <v>-32010.204699669739</v>
      </c>
      <c r="AI299" s="24">
        <f>IF(OR(B299="Q2",B299="Q3"),Business_peak/E299,Business_nonpeak/E299)</f>
        <v>9999.9999999999982</v>
      </c>
      <c r="AJ299" s="24">
        <f>IF(OR(B299="Q2",B299="Q3"),Economic_peak/F299,Economic_nonpeak/F299)</f>
        <v>335.82089552238807</v>
      </c>
      <c r="AO299">
        <f>AF299/AI299</f>
        <v>1.2591835384417165</v>
      </c>
      <c r="AP299">
        <f>AG299/AJ299</f>
        <v>-95.319276216794336</v>
      </c>
    </row>
    <row r="300" spans="1:42" x14ac:dyDescent="0.25">
      <c r="A300" s="6">
        <v>294</v>
      </c>
      <c r="B300" s="1" t="s">
        <v>1</v>
      </c>
      <c r="C300" s="1"/>
      <c r="D300" s="1">
        <v>147</v>
      </c>
      <c r="E300" s="1">
        <v>20</v>
      </c>
      <c r="F300" s="1">
        <v>238</v>
      </c>
      <c r="G300" s="3">
        <v>0</v>
      </c>
      <c r="N300" s="10">
        <f t="shared" si="64"/>
        <v>4599999.9999999991</v>
      </c>
      <c r="O300" s="10">
        <f t="shared" si="65"/>
        <v>16065000</v>
      </c>
      <c r="P300" s="24">
        <f t="shared" si="76"/>
        <v>20665000</v>
      </c>
      <c r="R300" s="10">
        <f t="shared" si="66"/>
        <v>2000000</v>
      </c>
      <c r="S300" s="10">
        <f t="shared" si="67"/>
        <v>1500000</v>
      </c>
      <c r="T300" s="10">
        <f t="shared" si="68"/>
        <v>18044000</v>
      </c>
      <c r="U300" s="24">
        <f t="shared" si="69"/>
        <v>5166250</v>
      </c>
      <c r="V300" s="10">
        <f t="shared" si="70"/>
        <v>300000</v>
      </c>
      <c r="W300" s="24">
        <f t="shared" si="71"/>
        <v>150163.93079202034</v>
      </c>
      <c r="X300" s="24">
        <f t="shared" si="77"/>
        <v>27160413.930792019</v>
      </c>
      <c r="Z300" s="28">
        <f t="shared" si="72"/>
        <v>-22560413.930792019</v>
      </c>
      <c r="AA300" s="28">
        <f t="shared" si="73"/>
        <v>-11095413.930792019</v>
      </c>
      <c r="AB300" s="29"/>
      <c r="AC300" s="30">
        <f t="shared" si="74"/>
        <v>5432082.7861584043</v>
      </c>
      <c r="AD300" s="30">
        <f t="shared" si="75"/>
        <v>21728331.144633617</v>
      </c>
      <c r="AE300" s="24"/>
      <c r="AF300" s="24">
        <f t="shared" si="78"/>
        <v>-41604.139307920261</v>
      </c>
      <c r="AG300" s="24">
        <f t="shared" si="79"/>
        <v>-23795.50901106562</v>
      </c>
      <c r="AI300" s="24">
        <f>IF(OR(B300="Q2",B300="Q3"),Business_peak/E300,Business_nonpeak/E300)</f>
        <v>11499.999999999998</v>
      </c>
      <c r="AJ300" s="24">
        <f>IF(OR(B300="Q2",B300="Q3"),Economic_peak/F300,Economic_nonpeak/F300)</f>
        <v>283.61344537815125</v>
      </c>
      <c r="AO300">
        <f>AF300/AI300</f>
        <v>-3.6177512441669797</v>
      </c>
      <c r="AP300">
        <f>AG300/AJ300</f>
        <v>-83.901202142720265</v>
      </c>
    </row>
    <row r="301" spans="1:42" x14ac:dyDescent="0.25">
      <c r="A301" s="6">
        <v>295</v>
      </c>
      <c r="B301" s="1" t="s">
        <v>1</v>
      </c>
      <c r="C301" s="1"/>
      <c r="D301" s="1">
        <v>148</v>
      </c>
      <c r="E301" s="1">
        <v>25</v>
      </c>
      <c r="F301" s="1">
        <v>175</v>
      </c>
      <c r="G301" s="3">
        <v>-2</v>
      </c>
      <c r="N301" s="10">
        <f t="shared" si="64"/>
        <v>5749999.9999999991</v>
      </c>
      <c r="O301" s="10">
        <f t="shared" si="65"/>
        <v>11812500</v>
      </c>
      <c r="P301" s="24">
        <f t="shared" si="76"/>
        <v>17562500</v>
      </c>
      <c r="R301" s="10">
        <f t="shared" si="66"/>
        <v>2000000</v>
      </c>
      <c r="S301" s="10">
        <f t="shared" si="67"/>
        <v>2500000</v>
      </c>
      <c r="T301" s="10">
        <f t="shared" si="68"/>
        <v>12630800</v>
      </c>
      <c r="U301" s="24">
        <f t="shared" si="69"/>
        <v>4390625</v>
      </c>
      <c r="V301" s="10">
        <f t="shared" si="70"/>
        <v>300000</v>
      </c>
      <c r="W301" s="24">
        <f t="shared" si="71"/>
        <v>150163.93079202034</v>
      </c>
      <c r="X301" s="24">
        <f t="shared" si="77"/>
        <v>21971588.930792019</v>
      </c>
      <c r="Z301" s="28">
        <f t="shared" si="72"/>
        <v>-16221588.930792019</v>
      </c>
      <c r="AA301" s="28">
        <f t="shared" si="73"/>
        <v>-10159088.930792019</v>
      </c>
      <c r="AB301" s="29"/>
      <c r="AC301" s="30">
        <f t="shared" si="74"/>
        <v>4394317.7861584043</v>
      </c>
      <c r="AD301" s="30">
        <f t="shared" si="75"/>
        <v>17577271.144633617</v>
      </c>
      <c r="AE301" s="24"/>
      <c r="AF301" s="24">
        <f t="shared" si="78"/>
        <v>54227.288553663791</v>
      </c>
      <c r="AG301" s="24">
        <f t="shared" si="79"/>
        <v>-32941.549397906383</v>
      </c>
      <c r="AI301" s="24">
        <f>IF(OR(B301="Q2",B301="Q3"),Business_peak/E301,Business_nonpeak/E301)</f>
        <v>9199.9999999999982</v>
      </c>
      <c r="AJ301" s="24">
        <f>IF(OR(B301="Q2",B301="Q3"),Economic_peak/F301,Economic_nonpeak/F301)</f>
        <v>385.71428571428572</v>
      </c>
      <c r="AO301">
        <f>AF301/AI301</f>
        <v>5.8942704949634566</v>
      </c>
      <c r="AP301">
        <f>AG301/AJ301</f>
        <v>-85.404016957535063</v>
      </c>
    </row>
    <row r="302" spans="1:42" x14ac:dyDescent="0.25">
      <c r="A302" s="6">
        <v>296</v>
      </c>
      <c r="B302" s="1" t="s">
        <v>1</v>
      </c>
      <c r="C302" s="1"/>
      <c r="D302" s="1">
        <v>148</v>
      </c>
      <c r="E302" s="1">
        <v>22</v>
      </c>
      <c r="F302" s="1">
        <v>182</v>
      </c>
      <c r="G302" s="3">
        <v>2</v>
      </c>
      <c r="N302" s="10">
        <f t="shared" si="64"/>
        <v>5059999.9999999991</v>
      </c>
      <c r="O302" s="10">
        <f t="shared" si="65"/>
        <v>12285000</v>
      </c>
      <c r="P302" s="24">
        <f t="shared" si="76"/>
        <v>17345000</v>
      </c>
      <c r="R302" s="10">
        <f t="shared" si="66"/>
        <v>2000000</v>
      </c>
      <c r="S302" s="10">
        <f t="shared" si="67"/>
        <v>1500000</v>
      </c>
      <c r="T302" s="10">
        <f t="shared" si="68"/>
        <v>23457200</v>
      </c>
      <c r="U302" s="24">
        <f t="shared" si="69"/>
        <v>4336250</v>
      </c>
      <c r="V302" s="10">
        <f t="shared" si="70"/>
        <v>300000</v>
      </c>
      <c r="W302" s="24">
        <f t="shared" si="71"/>
        <v>150163.93079202034</v>
      </c>
      <c r="X302" s="24">
        <f t="shared" si="77"/>
        <v>31743613.930792019</v>
      </c>
      <c r="Z302" s="28">
        <f t="shared" si="72"/>
        <v>-26683613.930792019</v>
      </c>
      <c r="AA302" s="28">
        <f t="shared" si="73"/>
        <v>-19458613.930792019</v>
      </c>
      <c r="AB302" s="29"/>
      <c r="AC302" s="30">
        <f t="shared" si="74"/>
        <v>6348722.7861584043</v>
      </c>
      <c r="AD302" s="30">
        <f t="shared" si="75"/>
        <v>25394891.144633617</v>
      </c>
      <c r="AE302" s="24"/>
      <c r="AF302" s="24">
        <f t="shared" si="78"/>
        <v>-58578.308461745692</v>
      </c>
      <c r="AG302" s="24">
        <f t="shared" si="79"/>
        <v>-72032.368926558338</v>
      </c>
      <c r="AI302" s="24">
        <f>IF(OR(B302="Q2",B302="Q3"),Business_peak/E302,Business_nonpeak/E302)</f>
        <v>10454.545454545454</v>
      </c>
      <c r="AJ302" s="24">
        <f>IF(OR(B302="Q2",B302="Q3"),Economic_peak/F302,Economic_nonpeak/F302)</f>
        <v>370.87912087912088</v>
      </c>
      <c r="AO302">
        <f>AF302/AI302</f>
        <v>-5.6031425485148052</v>
      </c>
      <c r="AP302">
        <f>AG302/AJ302</f>
        <v>-194.22060955012768</v>
      </c>
    </row>
    <row r="303" spans="1:42" x14ac:dyDescent="0.25">
      <c r="A303" s="6">
        <v>297</v>
      </c>
      <c r="B303" s="1" t="s">
        <v>1</v>
      </c>
      <c r="C303" s="1"/>
      <c r="D303" s="1">
        <v>149</v>
      </c>
      <c r="E303" s="1">
        <v>23</v>
      </c>
      <c r="F303" s="1">
        <v>207</v>
      </c>
      <c r="G303" s="3">
        <v>-1</v>
      </c>
      <c r="N303" s="10">
        <f t="shared" si="64"/>
        <v>5289999.9999999991</v>
      </c>
      <c r="O303" s="10">
        <f t="shared" si="65"/>
        <v>13972500</v>
      </c>
      <c r="P303" s="24">
        <f t="shared" si="76"/>
        <v>19262500</v>
      </c>
      <c r="R303" s="10">
        <f t="shared" si="66"/>
        <v>2000000</v>
      </c>
      <c r="S303" s="10">
        <f t="shared" si="67"/>
        <v>2500000</v>
      </c>
      <c r="T303" s="10">
        <f t="shared" si="68"/>
        <v>15337400</v>
      </c>
      <c r="U303" s="24">
        <f t="shared" si="69"/>
        <v>4815625</v>
      </c>
      <c r="V303" s="10">
        <f t="shared" si="70"/>
        <v>300000</v>
      </c>
      <c r="W303" s="24">
        <f t="shared" si="71"/>
        <v>150163.93079202034</v>
      </c>
      <c r="X303" s="24">
        <f t="shared" si="77"/>
        <v>25103188.930792019</v>
      </c>
      <c r="Z303" s="28">
        <f t="shared" si="72"/>
        <v>-19813188.930792019</v>
      </c>
      <c r="AA303" s="28">
        <f t="shared" si="73"/>
        <v>-11130688.930792019</v>
      </c>
      <c r="AB303" s="29"/>
      <c r="AC303" s="30">
        <f t="shared" si="74"/>
        <v>5020637.7861584043</v>
      </c>
      <c r="AD303" s="30">
        <f t="shared" si="75"/>
        <v>20082551.144633617</v>
      </c>
      <c r="AE303" s="24"/>
      <c r="AF303" s="24">
        <f t="shared" si="78"/>
        <v>11711.400601808467</v>
      </c>
      <c r="AG303" s="24">
        <f t="shared" si="79"/>
        <v>-29517.155288085109</v>
      </c>
      <c r="AI303" s="24">
        <f>IF(OR(B303="Q2",B303="Q3"),Business_peak/E303,Business_nonpeak/E303)</f>
        <v>9999.9999999999982</v>
      </c>
      <c r="AJ303" s="24">
        <f>IF(OR(B303="Q2",B303="Q3"),Economic_peak/F303,Economic_nonpeak/F303)</f>
        <v>326.08695652173913</v>
      </c>
      <c r="AO303">
        <f>AF303/AI303</f>
        <v>1.171140060180847</v>
      </c>
      <c r="AP303">
        <f>AG303/AJ303</f>
        <v>-90.519276216794339</v>
      </c>
    </row>
    <row r="304" spans="1:42" x14ac:dyDescent="0.25">
      <c r="A304" s="6">
        <v>298</v>
      </c>
      <c r="B304" s="1" t="s">
        <v>1</v>
      </c>
      <c r="C304" s="1"/>
      <c r="D304" s="1">
        <v>149</v>
      </c>
      <c r="E304" s="1">
        <v>27</v>
      </c>
      <c r="F304" s="1">
        <v>216</v>
      </c>
      <c r="G304" s="3">
        <v>0</v>
      </c>
      <c r="N304" s="10">
        <f t="shared" si="64"/>
        <v>6209999.9999999991</v>
      </c>
      <c r="O304" s="10">
        <f t="shared" si="65"/>
        <v>14580000</v>
      </c>
      <c r="P304" s="24">
        <f t="shared" si="76"/>
        <v>20790000</v>
      </c>
      <c r="R304" s="10">
        <f t="shared" si="66"/>
        <v>2000000</v>
      </c>
      <c r="S304" s="10">
        <f t="shared" si="67"/>
        <v>1500000</v>
      </c>
      <c r="T304" s="10">
        <f t="shared" si="68"/>
        <v>18044000</v>
      </c>
      <c r="U304" s="24">
        <f t="shared" si="69"/>
        <v>5197500</v>
      </c>
      <c r="V304" s="10">
        <f t="shared" si="70"/>
        <v>300000</v>
      </c>
      <c r="W304" s="24">
        <f t="shared" si="71"/>
        <v>150163.93079202034</v>
      </c>
      <c r="X304" s="24">
        <f t="shared" si="77"/>
        <v>27191663.930792019</v>
      </c>
      <c r="Z304" s="28">
        <f t="shared" si="72"/>
        <v>-20981663.930792019</v>
      </c>
      <c r="AA304" s="28">
        <f t="shared" si="73"/>
        <v>-12611663.930792019</v>
      </c>
      <c r="AB304" s="29"/>
      <c r="AC304" s="30">
        <f t="shared" si="74"/>
        <v>5438332.7861584043</v>
      </c>
      <c r="AD304" s="30">
        <f t="shared" si="75"/>
        <v>21753331.144633617</v>
      </c>
      <c r="AE304" s="24"/>
      <c r="AF304" s="24">
        <f t="shared" si="78"/>
        <v>28580.267179318325</v>
      </c>
      <c r="AG304" s="24">
        <f t="shared" si="79"/>
        <v>-33209.866410340823</v>
      </c>
      <c r="AI304" s="24">
        <f>IF(OR(B304="Q2",B304="Q3"),Business_peak/E304,Business_nonpeak/E304)</f>
        <v>8518.5185185185182</v>
      </c>
      <c r="AJ304" s="24">
        <f>IF(OR(B304="Q2",B304="Q3"),Economic_peak/F304,Economic_nonpeak/F304)</f>
        <v>312.5</v>
      </c>
      <c r="AO304">
        <f>AF304/AI304</f>
        <v>3.3550748427895427</v>
      </c>
      <c r="AP304">
        <f>AG304/AJ304</f>
        <v>-106.27157251309063</v>
      </c>
    </row>
    <row r="305" spans="1:42" x14ac:dyDescent="0.25">
      <c r="A305" s="6">
        <v>299</v>
      </c>
      <c r="B305" s="1" t="s">
        <v>1</v>
      </c>
      <c r="C305" s="1"/>
      <c r="D305" s="1">
        <v>150</v>
      </c>
      <c r="E305" s="1">
        <v>29</v>
      </c>
      <c r="F305" s="1">
        <v>207</v>
      </c>
      <c r="G305" s="3">
        <v>-1</v>
      </c>
      <c r="N305" s="10">
        <f t="shared" si="64"/>
        <v>6669999.9999999991</v>
      </c>
      <c r="O305" s="10">
        <f t="shared" si="65"/>
        <v>13972500</v>
      </c>
      <c r="P305" s="24">
        <f t="shared" si="76"/>
        <v>20642500</v>
      </c>
      <c r="R305" s="10">
        <f t="shared" si="66"/>
        <v>2000000</v>
      </c>
      <c r="S305" s="10">
        <f t="shared" si="67"/>
        <v>2500000</v>
      </c>
      <c r="T305" s="10">
        <f t="shared" si="68"/>
        <v>15337400</v>
      </c>
      <c r="U305" s="24">
        <f t="shared" si="69"/>
        <v>5160625</v>
      </c>
      <c r="V305" s="10">
        <f t="shared" si="70"/>
        <v>300000</v>
      </c>
      <c r="W305" s="24">
        <f t="shared" si="71"/>
        <v>150163.93079202034</v>
      </c>
      <c r="X305" s="24">
        <f t="shared" si="77"/>
        <v>25448188.930792019</v>
      </c>
      <c r="Z305" s="28">
        <f t="shared" si="72"/>
        <v>-18778188.930792019</v>
      </c>
      <c r="AA305" s="28">
        <f t="shared" si="73"/>
        <v>-11475688.930792019</v>
      </c>
      <c r="AB305" s="29"/>
      <c r="AC305" s="30">
        <f t="shared" si="74"/>
        <v>5089637.7861584043</v>
      </c>
      <c r="AD305" s="30">
        <f t="shared" si="75"/>
        <v>20358551.144633617</v>
      </c>
      <c r="AE305" s="24"/>
      <c r="AF305" s="24">
        <f t="shared" si="78"/>
        <v>54495.248753158441</v>
      </c>
      <c r="AG305" s="24">
        <f t="shared" si="79"/>
        <v>-30850.488621418441</v>
      </c>
      <c r="AI305" s="24">
        <f>IF(OR(B305="Q2",B305="Q3"),Business_peak/E305,Business_nonpeak/E305)</f>
        <v>7931.0344827586196</v>
      </c>
      <c r="AJ305" s="24">
        <f>IF(OR(B305="Q2",B305="Q3"),Economic_peak/F305,Economic_nonpeak/F305)</f>
        <v>326.08695652173913</v>
      </c>
      <c r="AO305">
        <f>AF305/AI305</f>
        <v>6.8711400601808483</v>
      </c>
      <c r="AP305">
        <f>AG305/AJ305</f>
        <v>-94.608165105683213</v>
      </c>
    </row>
    <row r="306" spans="1:42" x14ac:dyDescent="0.25">
      <c r="A306" s="6">
        <v>300</v>
      </c>
      <c r="B306" s="1" t="s">
        <v>1</v>
      </c>
      <c r="C306" s="1"/>
      <c r="D306" s="1">
        <v>150</v>
      </c>
      <c r="E306" s="1">
        <v>20</v>
      </c>
      <c r="F306" s="1">
        <v>206</v>
      </c>
      <c r="G306" s="3">
        <v>1</v>
      </c>
      <c r="N306" s="10">
        <f t="shared" si="64"/>
        <v>4599999.9999999991</v>
      </c>
      <c r="O306" s="10">
        <f t="shared" si="65"/>
        <v>13905000</v>
      </c>
      <c r="P306" s="24">
        <f t="shared" si="76"/>
        <v>18505000</v>
      </c>
      <c r="R306" s="10">
        <f t="shared" si="66"/>
        <v>2000000</v>
      </c>
      <c r="S306" s="10">
        <f t="shared" si="67"/>
        <v>1500000</v>
      </c>
      <c r="T306" s="10">
        <f t="shared" si="68"/>
        <v>20750600</v>
      </c>
      <c r="U306" s="24">
        <f t="shared" si="69"/>
        <v>4626250</v>
      </c>
      <c r="V306" s="10">
        <f t="shared" si="70"/>
        <v>300000</v>
      </c>
      <c r="W306" s="24">
        <f t="shared" si="71"/>
        <v>150163.93079202034</v>
      </c>
      <c r="X306" s="24">
        <f t="shared" si="77"/>
        <v>29327013.930792019</v>
      </c>
      <c r="Z306" s="28">
        <f t="shared" si="72"/>
        <v>-24727013.930792019</v>
      </c>
      <c r="AA306" s="28">
        <f t="shared" si="73"/>
        <v>-15422013.930792019</v>
      </c>
      <c r="AB306" s="29"/>
      <c r="AC306" s="30">
        <f t="shared" si="74"/>
        <v>5865402.7861584043</v>
      </c>
      <c r="AD306" s="30">
        <f t="shared" si="75"/>
        <v>23461611.144633617</v>
      </c>
      <c r="AE306" s="24"/>
      <c r="AF306" s="24">
        <f t="shared" si="78"/>
        <v>-63270.139307920261</v>
      </c>
      <c r="AG306" s="24">
        <f t="shared" si="79"/>
        <v>-46391.31623608552</v>
      </c>
      <c r="AI306" s="24">
        <f>IF(OR(B306="Q2",B306="Q3"),Business_peak/E306,Business_nonpeak/E306)</f>
        <v>11499.999999999998</v>
      </c>
      <c r="AJ306" s="24">
        <f>IF(OR(B306="Q2",B306="Q3"),Economic_peak/F306,Economic_nonpeak/F306)</f>
        <v>327.66990291262135</v>
      </c>
      <c r="AO306">
        <f>AF306/AI306</f>
        <v>-5.5017512441669805</v>
      </c>
      <c r="AP306">
        <f>AG306/AJ306</f>
        <v>-141.57942436494247</v>
      </c>
    </row>
    <row r="307" spans="1:42" x14ac:dyDescent="0.25">
      <c r="A307" s="6">
        <v>301</v>
      </c>
      <c r="B307" s="1" t="s">
        <v>1</v>
      </c>
      <c r="C307" s="1"/>
      <c r="D307" s="1">
        <v>151</v>
      </c>
      <c r="E307" s="1">
        <v>18</v>
      </c>
      <c r="F307" s="1">
        <v>165</v>
      </c>
      <c r="G307" s="3">
        <v>0</v>
      </c>
      <c r="N307" s="10">
        <f t="shared" si="64"/>
        <v>4139999.9999999995</v>
      </c>
      <c r="O307" s="10">
        <f t="shared" si="65"/>
        <v>11137500</v>
      </c>
      <c r="P307" s="24">
        <f t="shared" si="76"/>
        <v>15277500</v>
      </c>
      <c r="R307" s="10">
        <f t="shared" si="66"/>
        <v>2000000</v>
      </c>
      <c r="S307" s="10">
        <f t="shared" si="67"/>
        <v>2500000</v>
      </c>
      <c r="T307" s="10">
        <f t="shared" si="68"/>
        <v>18044000</v>
      </c>
      <c r="U307" s="24">
        <f t="shared" si="69"/>
        <v>3819375</v>
      </c>
      <c r="V307" s="10">
        <f t="shared" si="70"/>
        <v>300000</v>
      </c>
      <c r="W307" s="24">
        <f t="shared" si="71"/>
        <v>150163.93079202034</v>
      </c>
      <c r="X307" s="24">
        <f t="shared" si="77"/>
        <v>26813538.930792019</v>
      </c>
      <c r="Z307" s="28">
        <f t="shared" si="72"/>
        <v>-22673538.930792019</v>
      </c>
      <c r="AA307" s="28">
        <f t="shared" si="73"/>
        <v>-15676038.930792019</v>
      </c>
      <c r="AB307" s="29"/>
      <c r="AC307" s="30">
        <f t="shared" si="74"/>
        <v>5362707.7861584043</v>
      </c>
      <c r="AD307" s="30">
        <f t="shared" si="75"/>
        <v>21450831.144633617</v>
      </c>
      <c r="AE307" s="24"/>
      <c r="AF307" s="24">
        <f t="shared" si="78"/>
        <v>-67928.210342133592</v>
      </c>
      <c r="AG307" s="24">
        <f t="shared" si="79"/>
        <v>-62505.037240203739</v>
      </c>
      <c r="AI307" s="24">
        <f>IF(OR(B307="Q2",B307="Q3"),Business_peak/E307,Business_nonpeak/E307)</f>
        <v>12777.777777777776</v>
      </c>
      <c r="AJ307" s="24">
        <f>IF(OR(B307="Q2",B307="Q3"),Economic_peak/F307,Economic_nonpeak/F307)</f>
        <v>409.09090909090907</v>
      </c>
      <c r="AO307">
        <f>AF307/AI307</f>
        <v>-5.316120809384369</v>
      </c>
      <c r="AP307">
        <f>AG307/AJ307</f>
        <v>-152.79009103160914</v>
      </c>
    </row>
    <row r="308" spans="1:42" x14ac:dyDescent="0.25">
      <c r="A308" s="6">
        <v>302</v>
      </c>
      <c r="B308" s="1" t="s">
        <v>1</v>
      </c>
      <c r="C308" s="1"/>
      <c r="D308" s="1">
        <v>151</v>
      </c>
      <c r="E308" s="1">
        <v>25</v>
      </c>
      <c r="F308" s="1">
        <v>237</v>
      </c>
      <c r="G308" s="3">
        <v>0</v>
      </c>
      <c r="N308" s="10">
        <f t="shared" si="64"/>
        <v>5749999.9999999991</v>
      </c>
      <c r="O308" s="10">
        <f t="shared" si="65"/>
        <v>15997500</v>
      </c>
      <c r="P308" s="24">
        <f t="shared" si="76"/>
        <v>21747500</v>
      </c>
      <c r="R308" s="10">
        <f t="shared" si="66"/>
        <v>2000000</v>
      </c>
      <c r="S308" s="10">
        <f t="shared" si="67"/>
        <v>1500000</v>
      </c>
      <c r="T308" s="10">
        <f t="shared" si="68"/>
        <v>18044000</v>
      </c>
      <c r="U308" s="24">
        <f t="shared" si="69"/>
        <v>5436875</v>
      </c>
      <c r="V308" s="10">
        <f t="shared" si="70"/>
        <v>300000</v>
      </c>
      <c r="W308" s="24">
        <f t="shared" si="71"/>
        <v>150163.93079202034</v>
      </c>
      <c r="X308" s="24">
        <f t="shared" si="77"/>
        <v>27431038.930792019</v>
      </c>
      <c r="Z308" s="28">
        <f t="shared" si="72"/>
        <v>-21681038.930792019</v>
      </c>
      <c r="AA308" s="28">
        <f t="shared" si="73"/>
        <v>-11433538.930792019</v>
      </c>
      <c r="AB308" s="29"/>
      <c r="AC308" s="30">
        <f t="shared" si="74"/>
        <v>5486207.7861584043</v>
      </c>
      <c r="AD308" s="30">
        <f t="shared" si="75"/>
        <v>21944831.144633617</v>
      </c>
      <c r="AE308" s="24"/>
      <c r="AF308" s="24">
        <f t="shared" si="78"/>
        <v>10551.688553663791</v>
      </c>
      <c r="AG308" s="24">
        <f t="shared" si="79"/>
        <v>-25094.224238960411</v>
      </c>
      <c r="AI308" s="24">
        <f>IF(OR(B308="Q2",B308="Q3"),Business_peak/E308,Business_nonpeak/E308)</f>
        <v>9199.9999999999982</v>
      </c>
      <c r="AJ308" s="24">
        <f>IF(OR(B308="Q2",B308="Q3"),Economic_peak/F308,Economic_nonpeak/F308)</f>
        <v>284.81012658227849</v>
      </c>
      <c r="AO308">
        <f>AF308/AI308</f>
        <v>1.1469226688764993</v>
      </c>
      <c r="AP308">
        <f>AG308/AJ308</f>
        <v>-88.108609550127667</v>
      </c>
    </row>
    <row r="309" spans="1:42" x14ac:dyDescent="0.25">
      <c r="A309" s="6">
        <v>303</v>
      </c>
      <c r="B309" s="1" t="s">
        <v>1</v>
      </c>
      <c r="C309" s="1"/>
      <c r="D309" s="1">
        <v>152</v>
      </c>
      <c r="E309" s="1">
        <v>18</v>
      </c>
      <c r="F309" s="1">
        <v>233</v>
      </c>
      <c r="G309" s="3">
        <v>0</v>
      </c>
      <c r="N309" s="10">
        <f t="shared" si="64"/>
        <v>4139999.9999999995</v>
      </c>
      <c r="O309" s="10">
        <f t="shared" si="65"/>
        <v>15727500</v>
      </c>
      <c r="P309" s="24">
        <f t="shared" si="76"/>
        <v>19867500</v>
      </c>
      <c r="R309" s="10">
        <f t="shared" si="66"/>
        <v>2000000</v>
      </c>
      <c r="S309" s="10">
        <f t="shared" si="67"/>
        <v>2500000</v>
      </c>
      <c r="T309" s="10">
        <f t="shared" si="68"/>
        <v>18044000</v>
      </c>
      <c r="U309" s="24">
        <f t="shared" si="69"/>
        <v>4966875</v>
      </c>
      <c r="V309" s="10">
        <f t="shared" si="70"/>
        <v>300000</v>
      </c>
      <c r="W309" s="24">
        <f t="shared" si="71"/>
        <v>150163.93079202034</v>
      </c>
      <c r="X309" s="24">
        <f t="shared" si="77"/>
        <v>27961038.930792019</v>
      </c>
      <c r="Z309" s="28">
        <f t="shared" si="72"/>
        <v>-23821038.930792019</v>
      </c>
      <c r="AA309" s="28">
        <f t="shared" si="73"/>
        <v>-12233538.930792019</v>
      </c>
      <c r="AB309" s="29"/>
      <c r="AC309" s="30">
        <f t="shared" si="74"/>
        <v>5592207.7861584043</v>
      </c>
      <c r="AD309" s="30">
        <f t="shared" si="75"/>
        <v>22368831.144633617</v>
      </c>
      <c r="AE309" s="24"/>
      <c r="AF309" s="24">
        <f t="shared" si="78"/>
        <v>-80678.210342133592</v>
      </c>
      <c r="AG309" s="24">
        <f t="shared" si="79"/>
        <v>-28503.567144350287</v>
      </c>
      <c r="AI309" s="24">
        <f>IF(OR(B309="Q2",B309="Q3"),Business_peak/E309,Business_nonpeak/E309)</f>
        <v>12777.777777777776</v>
      </c>
      <c r="AJ309" s="24">
        <f>IF(OR(B309="Q2",B309="Q3"),Economic_peak/F309,Economic_nonpeak/F309)</f>
        <v>289.69957081545067</v>
      </c>
      <c r="AO309">
        <f>AF309/AI309</f>
        <v>-6.3139468963408909</v>
      </c>
      <c r="AP309">
        <f>AG309/AJ309</f>
        <v>-98.390091031609131</v>
      </c>
    </row>
    <row r="310" spans="1:42" x14ac:dyDescent="0.25">
      <c r="A310" s="6">
        <v>304</v>
      </c>
      <c r="B310" s="1" t="s">
        <v>1</v>
      </c>
      <c r="C310" s="1"/>
      <c r="D310" s="1">
        <v>152</v>
      </c>
      <c r="E310" s="1">
        <v>21</v>
      </c>
      <c r="F310" s="1">
        <v>197</v>
      </c>
      <c r="G310" s="3">
        <v>2</v>
      </c>
      <c r="N310" s="10">
        <f t="shared" si="64"/>
        <v>4829999.9999999991</v>
      </c>
      <c r="O310" s="10">
        <f t="shared" si="65"/>
        <v>13297500</v>
      </c>
      <c r="P310" s="24">
        <f t="shared" si="76"/>
        <v>18127500</v>
      </c>
      <c r="R310" s="10">
        <f t="shared" si="66"/>
        <v>2000000</v>
      </c>
      <c r="S310" s="10">
        <f t="shared" si="67"/>
        <v>1500000</v>
      </c>
      <c r="T310" s="10">
        <f t="shared" si="68"/>
        <v>23457200</v>
      </c>
      <c r="U310" s="24">
        <f t="shared" si="69"/>
        <v>4531875</v>
      </c>
      <c r="V310" s="10">
        <f t="shared" si="70"/>
        <v>300000</v>
      </c>
      <c r="W310" s="24">
        <f t="shared" si="71"/>
        <v>150163.93079202034</v>
      </c>
      <c r="X310" s="24">
        <f t="shared" si="77"/>
        <v>31939238.930792019</v>
      </c>
      <c r="Z310" s="28">
        <f t="shared" si="72"/>
        <v>-27109238.930792019</v>
      </c>
      <c r="AA310" s="28">
        <f t="shared" si="73"/>
        <v>-18641738.930792019</v>
      </c>
      <c r="AB310" s="29"/>
      <c r="AC310" s="30">
        <f t="shared" si="74"/>
        <v>6387847.7861584043</v>
      </c>
      <c r="AD310" s="30">
        <f t="shared" si="75"/>
        <v>25551391.144633617</v>
      </c>
      <c r="AE310" s="24"/>
      <c r="AF310" s="24">
        <f t="shared" si="78"/>
        <v>-74183.22791230501</v>
      </c>
      <c r="AG310" s="24">
        <f t="shared" si="79"/>
        <v>-62202.493119967599</v>
      </c>
      <c r="AI310" s="24">
        <f>IF(OR(B310="Q2",B310="Q3"),Business_peak/E310,Business_nonpeak/E310)</f>
        <v>10952.38095238095</v>
      </c>
      <c r="AJ310" s="24">
        <f>IF(OR(B310="Q2",B310="Q3"),Economic_peak/F310,Economic_nonpeak/F310)</f>
        <v>342.63959390862942</v>
      </c>
      <c r="AO310">
        <f>AF310/AI310</f>
        <v>-6.7732512441669801</v>
      </c>
      <c r="AP310">
        <f>AG310/AJ310</f>
        <v>-181.53912806864619</v>
      </c>
    </row>
    <row r="311" spans="1:42" x14ac:dyDescent="0.25">
      <c r="A311" s="6">
        <v>305</v>
      </c>
      <c r="B311" s="1" t="s">
        <v>1</v>
      </c>
      <c r="C311" s="1"/>
      <c r="D311" s="1">
        <v>153</v>
      </c>
      <c r="E311" s="1">
        <v>29</v>
      </c>
      <c r="F311" s="1">
        <v>205</v>
      </c>
      <c r="G311" s="3">
        <v>-1</v>
      </c>
      <c r="N311" s="10">
        <f t="shared" si="64"/>
        <v>6669999.9999999991</v>
      </c>
      <c r="O311" s="10">
        <f t="shared" si="65"/>
        <v>13837500</v>
      </c>
      <c r="P311" s="24">
        <f t="shared" si="76"/>
        <v>20507500</v>
      </c>
      <c r="R311" s="10">
        <f t="shared" si="66"/>
        <v>2000000</v>
      </c>
      <c r="S311" s="10">
        <f t="shared" si="67"/>
        <v>2500000</v>
      </c>
      <c r="T311" s="10">
        <f t="shared" si="68"/>
        <v>15337400</v>
      </c>
      <c r="U311" s="24">
        <f t="shared" si="69"/>
        <v>5126875</v>
      </c>
      <c r="V311" s="10">
        <f t="shared" si="70"/>
        <v>300000</v>
      </c>
      <c r="W311" s="24">
        <f t="shared" si="71"/>
        <v>150163.93079202034</v>
      </c>
      <c r="X311" s="24">
        <f t="shared" si="77"/>
        <v>25414438.930792019</v>
      </c>
      <c r="Z311" s="28">
        <f t="shared" si="72"/>
        <v>-18744438.930792019</v>
      </c>
      <c r="AA311" s="28">
        <f t="shared" si="73"/>
        <v>-11576938.930792019</v>
      </c>
      <c r="AB311" s="29"/>
      <c r="AC311" s="30">
        <f t="shared" si="74"/>
        <v>5082887.7861584043</v>
      </c>
      <c r="AD311" s="30">
        <f t="shared" si="75"/>
        <v>20331551.144633617</v>
      </c>
      <c r="AE311" s="24"/>
      <c r="AF311" s="24">
        <f t="shared" si="78"/>
        <v>54728.007373848093</v>
      </c>
      <c r="AG311" s="24">
        <f t="shared" si="79"/>
        <v>-31678.298266505451</v>
      </c>
      <c r="AI311" s="24">
        <f>IF(OR(B311="Q2",B311="Q3"),Business_peak/E311,Business_nonpeak/E311)</f>
        <v>7931.0344827586196</v>
      </c>
      <c r="AJ311" s="24">
        <f>IF(OR(B311="Q2",B311="Q3"),Economic_peak/F311,Economic_nonpeak/F311)</f>
        <v>329.26829268292681</v>
      </c>
      <c r="AO311">
        <f>AF311/AI311</f>
        <v>6.9004878862678041</v>
      </c>
      <c r="AP311">
        <f>AG311/AJ311</f>
        <v>-96.208165105683221</v>
      </c>
    </row>
    <row r="312" spans="1:42" x14ac:dyDescent="0.25">
      <c r="A312" s="6">
        <v>306</v>
      </c>
      <c r="B312" s="1" t="s">
        <v>1</v>
      </c>
      <c r="C312" s="1"/>
      <c r="D312" s="1">
        <v>153</v>
      </c>
      <c r="E312" s="1">
        <v>28</v>
      </c>
      <c r="F312" s="1">
        <v>195</v>
      </c>
      <c r="G312" s="3">
        <v>0</v>
      </c>
      <c r="N312" s="10">
        <f t="shared" si="64"/>
        <v>6439999.9999999991</v>
      </c>
      <c r="O312" s="10">
        <f t="shared" si="65"/>
        <v>13162500</v>
      </c>
      <c r="P312" s="24">
        <f t="shared" si="76"/>
        <v>19602500</v>
      </c>
      <c r="R312" s="10">
        <f t="shared" si="66"/>
        <v>2000000</v>
      </c>
      <c r="S312" s="10">
        <f t="shared" si="67"/>
        <v>1500000</v>
      </c>
      <c r="T312" s="10">
        <f t="shared" si="68"/>
        <v>18044000</v>
      </c>
      <c r="U312" s="24">
        <f t="shared" si="69"/>
        <v>4900625</v>
      </c>
      <c r="V312" s="10">
        <f t="shared" si="70"/>
        <v>300000</v>
      </c>
      <c r="W312" s="24">
        <f t="shared" si="71"/>
        <v>150163.93079202034</v>
      </c>
      <c r="X312" s="24">
        <f t="shared" si="77"/>
        <v>26894788.930792019</v>
      </c>
      <c r="Z312" s="28">
        <f t="shared" si="72"/>
        <v>-20454788.930792019</v>
      </c>
      <c r="AA312" s="28">
        <f t="shared" si="73"/>
        <v>-13732288.930792019</v>
      </c>
      <c r="AB312" s="29"/>
      <c r="AC312" s="30">
        <f t="shared" si="74"/>
        <v>5378957.7861584043</v>
      </c>
      <c r="AD312" s="30">
        <f t="shared" si="75"/>
        <v>21515831.144633617</v>
      </c>
      <c r="AE312" s="24"/>
      <c r="AF312" s="24">
        <f t="shared" si="78"/>
        <v>37894.364780056952</v>
      </c>
      <c r="AG312" s="24">
        <f t="shared" si="79"/>
        <v>-42837.595613505728</v>
      </c>
      <c r="AI312" s="24">
        <f>IF(OR(B312="Q2",B312="Q3"),Business_peak/E312,Business_nonpeak/E312)</f>
        <v>8214.2857142857138</v>
      </c>
      <c r="AJ312" s="24">
        <f>IF(OR(B312="Q2",B312="Q3"),Economic_peak/F312,Economic_nonpeak/F312)</f>
        <v>346.15384615384613</v>
      </c>
      <c r="AO312">
        <f>AF312/AI312</f>
        <v>4.6132270167025862</v>
      </c>
      <c r="AP312">
        <f>AG312/AJ312</f>
        <v>-123.75305399457211</v>
      </c>
    </row>
    <row r="313" spans="1:42" x14ac:dyDescent="0.25">
      <c r="A313" s="6">
        <v>307</v>
      </c>
      <c r="B313" s="1" t="s">
        <v>1</v>
      </c>
      <c r="C313" s="1"/>
      <c r="D313" s="1">
        <v>154</v>
      </c>
      <c r="E313" s="1">
        <v>18</v>
      </c>
      <c r="F313" s="1">
        <v>214</v>
      </c>
      <c r="G313" s="3">
        <v>-2</v>
      </c>
      <c r="N313" s="10">
        <f t="shared" si="64"/>
        <v>4139999.9999999995</v>
      </c>
      <c r="O313" s="10">
        <f t="shared" si="65"/>
        <v>14445000</v>
      </c>
      <c r="P313" s="24">
        <f t="shared" si="76"/>
        <v>18585000</v>
      </c>
      <c r="R313" s="10">
        <f t="shared" si="66"/>
        <v>2000000</v>
      </c>
      <c r="S313" s="10">
        <f t="shared" si="67"/>
        <v>2500000</v>
      </c>
      <c r="T313" s="10">
        <f t="shared" si="68"/>
        <v>12630800</v>
      </c>
      <c r="U313" s="24">
        <f t="shared" si="69"/>
        <v>4646250</v>
      </c>
      <c r="V313" s="10">
        <f t="shared" si="70"/>
        <v>300000</v>
      </c>
      <c r="W313" s="24">
        <f t="shared" si="71"/>
        <v>150163.93079202034</v>
      </c>
      <c r="X313" s="24">
        <f t="shared" si="77"/>
        <v>22227213.930792019</v>
      </c>
      <c r="Z313" s="28">
        <f t="shared" si="72"/>
        <v>-18087213.930792019</v>
      </c>
      <c r="AA313" s="28">
        <f t="shared" si="73"/>
        <v>-7782213.9307920188</v>
      </c>
      <c r="AB313" s="29"/>
      <c r="AC313" s="30">
        <f t="shared" si="74"/>
        <v>4445442.7861584043</v>
      </c>
      <c r="AD313" s="30">
        <f t="shared" si="75"/>
        <v>17781771.144633617</v>
      </c>
      <c r="AE313" s="24"/>
      <c r="AF313" s="24">
        <f t="shared" si="78"/>
        <v>-16969.043675466932</v>
      </c>
      <c r="AG313" s="24">
        <f t="shared" si="79"/>
        <v>-15592.388526325314</v>
      </c>
      <c r="AI313" s="24">
        <f>IF(OR(B313="Q2",B313="Q3"),Business_peak/E313,Business_nonpeak/E313)</f>
        <v>12777.777777777776</v>
      </c>
      <c r="AJ313" s="24">
        <f>IF(OR(B313="Q2",B313="Q3"),Economic_peak/F313,Economic_nonpeak/F313)</f>
        <v>315.42056074766356</v>
      </c>
      <c r="AO313">
        <f>AF313/AI313</f>
        <v>-1.328012113732195</v>
      </c>
      <c r="AP313">
        <f>AG313/AJ313</f>
        <v>-49.433646587164702</v>
      </c>
    </row>
    <row r="314" spans="1:42" x14ac:dyDescent="0.25">
      <c r="A314" s="6">
        <v>308</v>
      </c>
      <c r="B314" s="1" t="s">
        <v>1</v>
      </c>
      <c r="C314" s="1"/>
      <c r="D314" s="1">
        <v>154</v>
      </c>
      <c r="E314" s="1">
        <v>16</v>
      </c>
      <c r="F314" s="1">
        <v>197</v>
      </c>
      <c r="G314" s="3">
        <v>1</v>
      </c>
      <c r="N314" s="10">
        <f t="shared" si="64"/>
        <v>3679999.9999999995</v>
      </c>
      <c r="O314" s="10">
        <f t="shared" si="65"/>
        <v>13297500</v>
      </c>
      <c r="P314" s="24">
        <f t="shared" si="76"/>
        <v>16977500</v>
      </c>
      <c r="R314" s="10">
        <f t="shared" si="66"/>
        <v>2000000</v>
      </c>
      <c r="S314" s="10">
        <f t="shared" si="67"/>
        <v>1500000</v>
      </c>
      <c r="T314" s="10">
        <f t="shared" si="68"/>
        <v>20750600</v>
      </c>
      <c r="U314" s="24">
        <f t="shared" si="69"/>
        <v>4244375</v>
      </c>
      <c r="V314" s="10">
        <f t="shared" si="70"/>
        <v>300000</v>
      </c>
      <c r="W314" s="24">
        <f t="shared" si="71"/>
        <v>150163.93079202034</v>
      </c>
      <c r="X314" s="24">
        <f t="shared" si="77"/>
        <v>28945138.930792019</v>
      </c>
      <c r="Z314" s="28">
        <f t="shared" si="72"/>
        <v>-25265138.930792019</v>
      </c>
      <c r="AA314" s="28">
        <f t="shared" si="73"/>
        <v>-15647638.930792019</v>
      </c>
      <c r="AB314" s="29"/>
      <c r="AC314" s="30">
        <f t="shared" si="74"/>
        <v>5789027.7861584043</v>
      </c>
      <c r="AD314" s="30">
        <f t="shared" si="75"/>
        <v>23156111.144633617</v>
      </c>
      <c r="AE314" s="24"/>
      <c r="AF314" s="24">
        <f t="shared" si="78"/>
        <v>-131814.2366349003</v>
      </c>
      <c r="AG314" s="24">
        <f t="shared" si="79"/>
        <v>-50043.711394079277</v>
      </c>
      <c r="AI314" s="24">
        <f>IF(OR(B314="Q2",B314="Q3"),Business_peak/E314,Business_nonpeak/E314)</f>
        <v>14374.999999999998</v>
      </c>
      <c r="AJ314" s="24">
        <f>IF(OR(B314="Q2",B314="Q3"),Economic_peak/F314,Economic_nonpeak/F314)</f>
        <v>342.63959390862942</v>
      </c>
      <c r="AO314">
        <f>AF314/AI314</f>
        <v>-9.1696860267756737</v>
      </c>
      <c r="AP314">
        <f>AG314/AJ314</f>
        <v>-146.05349843901658</v>
      </c>
    </row>
    <row r="315" spans="1:42" x14ac:dyDescent="0.25">
      <c r="A315" s="6">
        <v>309</v>
      </c>
      <c r="B315" s="1" t="s">
        <v>1</v>
      </c>
      <c r="C315" s="1"/>
      <c r="D315" s="1">
        <v>155</v>
      </c>
      <c r="E315" s="1">
        <v>19</v>
      </c>
      <c r="F315" s="1">
        <v>168</v>
      </c>
      <c r="G315" s="3">
        <v>-1</v>
      </c>
      <c r="N315" s="10">
        <f t="shared" si="64"/>
        <v>4369999.9999999991</v>
      </c>
      <c r="O315" s="10">
        <f t="shared" si="65"/>
        <v>11340000</v>
      </c>
      <c r="P315" s="24">
        <f t="shared" si="76"/>
        <v>15710000</v>
      </c>
      <c r="R315" s="10">
        <f t="shared" si="66"/>
        <v>2000000</v>
      </c>
      <c r="S315" s="10">
        <f t="shared" si="67"/>
        <v>2500000</v>
      </c>
      <c r="T315" s="10">
        <f t="shared" si="68"/>
        <v>15337400</v>
      </c>
      <c r="U315" s="24">
        <f t="shared" si="69"/>
        <v>3927500</v>
      </c>
      <c r="V315" s="10">
        <f t="shared" si="70"/>
        <v>300000</v>
      </c>
      <c r="W315" s="24">
        <f t="shared" si="71"/>
        <v>150163.93079202034</v>
      </c>
      <c r="X315" s="24">
        <f t="shared" si="77"/>
        <v>24215063.930792019</v>
      </c>
      <c r="Z315" s="28">
        <f t="shared" si="72"/>
        <v>-19845063.930792019</v>
      </c>
      <c r="AA315" s="28">
        <f t="shared" si="73"/>
        <v>-12875063.930792019</v>
      </c>
      <c r="AB315" s="29"/>
      <c r="AC315" s="30">
        <f t="shared" si="74"/>
        <v>4843012.7861584043</v>
      </c>
      <c r="AD315" s="30">
        <f t="shared" si="75"/>
        <v>19372051.144633617</v>
      </c>
      <c r="AE315" s="24"/>
      <c r="AF315" s="24">
        <f t="shared" si="78"/>
        <v>-24895.409797810804</v>
      </c>
      <c r="AG315" s="24">
        <f t="shared" si="79"/>
        <v>-47809.828241866766</v>
      </c>
      <c r="AI315" s="24">
        <f>IF(OR(B315="Q2",B315="Q3"),Business_peak/E315,Business_nonpeak/E315)</f>
        <v>12105.263157894735</v>
      </c>
      <c r="AJ315" s="24">
        <f>IF(OR(B315="Q2",B315="Q3"),Economic_peak/F315,Economic_nonpeak/F315)</f>
        <v>401.78571428571428</v>
      </c>
      <c r="AO315">
        <f>AF315/AI315</f>
        <v>-2.0565773311235014</v>
      </c>
      <c r="AP315">
        <f>AG315/AJ315</f>
        <v>-118.99335029086839</v>
      </c>
    </row>
    <row r="316" spans="1:42" x14ac:dyDescent="0.25">
      <c r="A316" s="6">
        <v>310</v>
      </c>
      <c r="B316" s="1" t="s">
        <v>1</v>
      </c>
      <c r="C316" s="1"/>
      <c r="D316" s="1">
        <v>155</v>
      </c>
      <c r="E316" s="1">
        <v>26</v>
      </c>
      <c r="F316" s="1">
        <v>234</v>
      </c>
      <c r="G316" s="3">
        <v>2</v>
      </c>
      <c r="N316" s="10">
        <f t="shared" si="64"/>
        <v>5979999.9999999991</v>
      </c>
      <c r="O316" s="10">
        <f t="shared" si="65"/>
        <v>15795000</v>
      </c>
      <c r="P316" s="24">
        <f t="shared" si="76"/>
        <v>21775000</v>
      </c>
      <c r="R316" s="10">
        <f t="shared" si="66"/>
        <v>2000000</v>
      </c>
      <c r="S316" s="10">
        <f t="shared" si="67"/>
        <v>1500000</v>
      </c>
      <c r="T316" s="10">
        <f t="shared" si="68"/>
        <v>23457200</v>
      </c>
      <c r="U316" s="24">
        <f t="shared" si="69"/>
        <v>5443750</v>
      </c>
      <c r="V316" s="10">
        <f t="shared" si="70"/>
        <v>300000</v>
      </c>
      <c r="W316" s="24">
        <f t="shared" si="71"/>
        <v>150163.93079202034</v>
      </c>
      <c r="X316" s="24">
        <f t="shared" si="77"/>
        <v>32851113.930792019</v>
      </c>
      <c r="Z316" s="28">
        <f t="shared" si="72"/>
        <v>-26871113.930792019</v>
      </c>
      <c r="AA316" s="28">
        <f t="shared" si="73"/>
        <v>-17056113.930792019</v>
      </c>
      <c r="AB316" s="29"/>
      <c r="AC316" s="30">
        <f t="shared" si="74"/>
        <v>6570222.7861584043</v>
      </c>
      <c r="AD316" s="30">
        <f t="shared" si="75"/>
        <v>26280891.144633617</v>
      </c>
      <c r="AE316" s="24"/>
      <c r="AF316" s="24">
        <f t="shared" si="78"/>
        <v>-22700.876390707894</v>
      </c>
      <c r="AG316" s="24">
        <f t="shared" si="79"/>
        <v>-44811.500618092381</v>
      </c>
      <c r="AI316" s="24">
        <f>IF(OR(B316="Q2",B316="Q3"),Business_peak/E316,Business_nonpeak/E316)</f>
        <v>8846.1538461538457</v>
      </c>
      <c r="AJ316" s="24">
        <f>IF(OR(B316="Q2",B316="Q3"),Economic_peak/F316,Economic_nonpeak/F316)</f>
        <v>288.46153846153845</v>
      </c>
      <c r="AO316">
        <f>AF316/AI316</f>
        <v>-2.5661860267756751</v>
      </c>
      <c r="AP316">
        <f>AG316/AJ316</f>
        <v>-155.34653547605359</v>
      </c>
    </row>
    <row r="317" spans="1:42" x14ac:dyDescent="0.25">
      <c r="A317" s="6">
        <v>311</v>
      </c>
      <c r="B317" s="1" t="s">
        <v>1</v>
      </c>
      <c r="C317" s="1"/>
      <c r="D317" s="1">
        <v>156</v>
      </c>
      <c r="E317" s="1">
        <v>28</v>
      </c>
      <c r="F317" s="1">
        <v>221</v>
      </c>
      <c r="G317" s="3">
        <v>-1</v>
      </c>
      <c r="N317" s="10">
        <f t="shared" si="64"/>
        <v>6439999.9999999991</v>
      </c>
      <c r="O317" s="10">
        <f t="shared" si="65"/>
        <v>14917500</v>
      </c>
      <c r="P317" s="24">
        <f t="shared" si="76"/>
        <v>21357500</v>
      </c>
      <c r="R317" s="10">
        <f t="shared" si="66"/>
        <v>2000000</v>
      </c>
      <c r="S317" s="10">
        <f t="shared" si="67"/>
        <v>2500000</v>
      </c>
      <c r="T317" s="10">
        <f t="shared" si="68"/>
        <v>15337400</v>
      </c>
      <c r="U317" s="24">
        <f t="shared" si="69"/>
        <v>5339375</v>
      </c>
      <c r="V317" s="10">
        <f t="shared" si="70"/>
        <v>300000</v>
      </c>
      <c r="W317" s="24">
        <f t="shared" si="71"/>
        <v>150163.93079202034</v>
      </c>
      <c r="X317" s="24">
        <f t="shared" si="77"/>
        <v>25626938.930792019</v>
      </c>
      <c r="Z317" s="28">
        <f t="shared" si="72"/>
        <v>-19186938.930792019</v>
      </c>
      <c r="AA317" s="28">
        <f t="shared" si="73"/>
        <v>-10709438.930792019</v>
      </c>
      <c r="AB317" s="29"/>
      <c r="AC317" s="30">
        <f t="shared" si="74"/>
        <v>5125387.7861584043</v>
      </c>
      <c r="AD317" s="30">
        <f t="shared" si="75"/>
        <v>20501551.144633617</v>
      </c>
      <c r="AE317" s="24"/>
      <c r="AF317" s="24">
        <f t="shared" si="78"/>
        <v>46950.436208628387</v>
      </c>
      <c r="AG317" s="24">
        <f t="shared" si="79"/>
        <v>-25267.199749473381</v>
      </c>
      <c r="AI317" s="24">
        <f>IF(OR(B317="Q2",B317="Q3"),Business_peak/E317,Business_nonpeak/E317)</f>
        <v>8214.2857142857138</v>
      </c>
      <c r="AJ317" s="24">
        <f>IF(OR(B317="Q2",B317="Q3"),Economic_peak/F317,Economic_nonpeak/F317)</f>
        <v>305.42986425339365</v>
      </c>
      <c r="AO317">
        <f>AF317/AI317</f>
        <v>5.7157052775721517</v>
      </c>
      <c r="AP317">
        <f>AG317/AJ317</f>
        <v>-82.72668362420174</v>
      </c>
    </row>
    <row r="318" spans="1:42" x14ac:dyDescent="0.25">
      <c r="A318" s="6">
        <v>312</v>
      </c>
      <c r="B318" s="1" t="s">
        <v>1</v>
      </c>
      <c r="C318" s="1"/>
      <c r="D318" s="1">
        <v>156</v>
      </c>
      <c r="E318" s="1">
        <v>20</v>
      </c>
      <c r="F318" s="1">
        <v>233</v>
      </c>
      <c r="G318" s="3">
        <v>2</v>
      </c>
      <c r="N318" s="10">
        <f t="shared" si="64"/>
        <v>4599999.9999999991</v>
      </c>
      <c r="O318" s="10">
        <f t="shared" si="65"/>
        <v>15727500</v>
      </c>
      <c r="P318" s="24">
        <f t="shared" si="76"/>
        <v>20327500</v>
      </c>
      <c r="R318" s="10">
        <f t="shared" si="66"/>
        <v>2000000</v>
      </c>
      <c r="S318" s="10">
        <f t="shared" si="67"/>
        <v>1500000</v>
      </c>
      <c r="T318" s="10">
        <f t="shared" si="68"/>
        <v>23457200</v>
      </c>
      <c r="U318" s="24">
        <f t="shared" si="69"/>
        <v>5081875</v>
      </c>
      <c r="V318" s="10">
        <f t="shared" si="70"/>
        <v>300000</v>
      </c>
      <c r="W318" s="24">
        <f t="shared" si="71"/>
        <v>150163.93079202034</v>
      </c>
      <c r="X318" s="24">
        <f t="shared" si="77"/>
        <v>32489238.930792019</v>
      </c>
      <c r="Z318" s="28">
        <f t="shared" si="72"/>
        <v>-27889238.930792019</v>
      </c>
      <c r="AA318" s="28">
        <f t="shared" si="73"/>
        <v>-16761738.930792019</v>
      </c>
      <c r="AB318" s="29"/>
      <c r="AC318" s="30">
        <f t="shared" si="74"/>
        <v>6497847.7861584043</v>
      </c>
      <c r="AD318" s="30">
        <f t="shared" si="75"/>
        <v>25991391.144633617</v>
      </c>
      <c r="AE318" s="24"/>
      <c r="AF318" s="24">
        <f t="shared" si="78"/>
        <v>-94892.389307920268</v>
      </c>
      <c r="AG318" s="24">
        <f t="shared" si="79"/>
        <v>-44051.034955509087</v>
      </c>
      <c r="AI318" s="24">
        <f>IF(OR(B318="Q2",B318="Q3"),Business_peak/E318,Business_nonpeak/E318)</f>
        <v>11499.999999999998</v>
      </c>
      <c r="AJ318" s="24">
        <f>IF(OR(B318="Q2",B318="Q3"),Economic_peak/F318,Economic_nonpeak/F318)</f>
        <v>289.69957081545067</v>
      </c>
      <c r="AO318">
        <f>AF318/AI318</f>
        <v>-8.2515121137321987</v>
      </c>
      <c r="AP318">
        <f>AG318/AJ318</f>
        <v>-152.0576465871647</v>
      </c>
    </row>
    <row r="319" spans="1:42" x14ac:dyDescent="0.25">
      <c r="A319" s="6">
        <v>313</v>
      </c>
      <c r="B319" s="1" t="s">
        <v>1</v>
      </c>
      <c r="C319" s="1"/>
      <c r="D319" s="1">
        <v>157</v>
      </c>
      <c r="E319" s="1">
        <v>19</v>
      </c>
      <c r="F319" s="1">
        <v>164</v>
      </c>
      <c r="G319" s="3">
        <v>-2</v>
      </c>
      <c r="N319" s="10">
        <f t="shared" si="64"/>
        <v>4369999.9999999991</v>
      </c>
      <c r="O319" s="10">
        <f t="shared" si="65"/>
        <v>11070000</v>
      </c>
      <c r="P319" s="24">
        <f t="shared" si="76"/>
        <v>15440000</v>
      </c>
      <c r="R319" s="10">
        <f t="shared" si="66"/>
        <v>2000000</v>
      </c>
      <c r="S319" s="10">
        <f t="shared" si="67"/>
        <v>2500000</v>
      </c>
      <c r="T319" s="10">
        <f t="shared" si="68"/>
        <v>12630800</v>
      </c>
      <c r="U319" s="24">
        <f t="shared" si="69"/>
        <v>3860000</v>
      </c>
      <c r="V319" s="10">
        <f t="shared" si="70"/>
        <v>300000</v>
      </c>
      <c r="W319" s="24">
        <f t="shared" si="71"/>
        <v>150163.93079202034</v>
      </c>
      <c r="X319" s="24">
        <f t="shared" si="77"/>
        <v>21440963.930792019</v>
      </c>
      <c r="Z319" s="28">
        <f t="shared" si="72"/>
        <v>-17070963.930792019</v>
      </c>
      <c r="AA319" s="28">
        <f t="shared" si="73"/>
        <v>-10370963.930792019</v>
      </c>
      <c r="AB319" s="29"/>
      <c r="AC319" s="30">
        <f t="shared" si="74"/>
        <v>4288192.7861584043</v>
      </c>
      <c r="AD319" s="30">
        <f t="shared" si="75"/>
        <v>17152771.144633617</v>
      </c>
      <c r="AE319" s="24"/>
      <c r="AF319" s="24">
        <f t="shared" si="78"/>
        <v>4305.6428337681455</v>
      </c>
      <c r="AG319" s="24">
        <f t="shared" si="79"/>
        <v>-37090.067955083032</v>
      </c>
      <c r="AI319" s="24">
        <f>IF(OR(B319="Q2",B319="Q3"),Business_peak/E319,Business_nonpeak/E319)</f>
        <v>12105.263157894735</v>
      </c>
      <c r="AJ319" s="24">
        <f>IF(OR(B319="Q2",B319="Q3"),Economic_peak/F319,Economic_nonpeak/F319)</f>
        <v>411.58536585365852</v>
      </c>
      <c r="AO319">
        <f>AF319/AI319</f>
        <v>0.35568353844171641</v>
      </c>
      <c r="AP319">
        <f>AG319/AJ319</f>
        <v>-90.115128068646186</v>
      </c>
    </row>
    <row r="320" spans="1:42" x14ac:dyDescent="0.25">
      <c r="A320" s="6">
        <v>314</v>
      </c>
      <c r="B320" s="1" t="s">
        <v>1</v>
      </c>
      <c r="C320" s="1"/>
      <c r="D320" s="1">
        <v>157</v>
      </c>
      <c r="E320" s="1">
        <v>30</v>
      </c>
      <c r="F320" s="1">
        <v>224</v>
      </c>
      <c r="G320" s="3">
        <v>2</v>
      </c>
      <c r="N320" s="10">
        <f t="shared" si="64"/>
        <v>6899999.9999999991</v>
      </c>
      <c r="O320" s="10">
        <f t="shared" si="65"/>
        <v>15120000</v>
      </c>
      <c r="P320" s="24">
        <f t="shared" si="76"/>
        <v>22020000</v>
      </c>
      <c r="R320" s="10">
        <f t="shared" si="66"/>
        <v>2000000</v>
      </c>
      <c r="S320" s="10">
        <f t="shared" si="67"/>
        <v>1500000</v>
      </c>
      <c r="T320" s="10">
        <f t="shared" si="68"/>
        <v>23457200</v>
      </c>
      <c r="U320" s="24">
        <f t="shared" si="69"/>
        <v>5505000</v>
      </c>
      <c r="V320" s="10">
        <f t="shared" si="70"/>
        <v>300000</v>
      </c>
      <c r="W320" s="24">
        <f t="shared" si="71"/>
        <v>150163.93079202034</v>
      </c>
      <c r="X320" s="24">
        <f t="shared" si="77"/>
        <v>32912363.930792019</v>
      </c>
      <c r="Z320" s="28">
        <f t="shared" si="72"/>
        <v>-26012363.930792019</v>
      </c>
      <c r="AA320" s="28">
        <f t="shared" si="73"/>
        <v>-17792363.930792019</v>
      </c>
      <c r="AB320" s="29"/>
      <c r="AC320" s="30">
        <f t="shared" si="74"/>
        <v>6582472.7861584043</v>
      </c>
      <c r="AD320" s="30">
        <f t="shared" si="75"/>
        <v>26329891.144633617</v>
      </c>
      <c r="AE320" s="24"/>
      <c r="AF320" s="24">
        <f t="shared" si="78"/>
        <v>10584.240461386491</v>
      </c>
      <c r="AG320" s="24">
        <f t="shared" si="79"/>
        <v>-50044.156895685788</v>
      </c>
      <c r="AI320" s="24">
        <f>IF(OR(B320="Q2",B320="Q3"),Business_peak/E320,Business_nonpeak/E320)</f>
        <v>7666.6666666666661</v>
      </c>
      <c r="AJ320" s="24">
        <f>IF(OR(B320="Q2",B320="Q3"),Economic_peak/F320,Economic_nonpeak/F320)</f>
        <v>301.33928571428572</v>
      </c>
      <c r="AO320">
        <f>AF320/AI320</f>
        <v>1.3805531036591077</v>
      </c>
      <c r="AP320">
        <f>AG320/AJ320</f>
        <v>-166.0724614019795</v>
      </c>
    </row>
    <row r="321" spans="1:42" x14ac:dyDescent="0.25">
      <c r="A321" s="6">
        <v>315</v>
      </c>
      <c r="B321" s="1" t="s">
        <v>1</v>
      </c>
      <c r="C321" s="1"/>
      <c r="D321" s="1">
        <v>158</v>
      </c>
      <c r="E321" s="1">
        <v>20</v>
      </c>
      <c r="F321" s="1">
        <v>219</v>
      </c>
      <c r="G321" s="3">
        <v>-1</v>
      </c>
      <c r="N321" s="10">
        <f t="shared" si="64"/>
        <v>4599999.9999999991</v>
      </c>
      <c r="O321" s="10">
        <f t="shared" si="65"/>
        <v>14782500</v>
      </c>
      <c r="P321" s="24">
        <f t="shared" si="76"/>
        <v>19382500</v>
      </c>
      <c r="R321" s="10">
        <f t="shared" si="66"/>
        <v>2000000</v>
      </c>
      <c r="S321" s="10">
        <f t="shared" si="67"/>
        <v>2500000</v>
      </c>
      <c r="T321" s="10">
        <f t="shared" si="68"/>
        <v>15337400</v>
      </c>
      <c r="U321" s="24">
        <f t="shared" si="69"/>
        <v>4845625</v>
      </c>
      <c r="V321" s="10">
        <f t="shared" si="70"/>
        <v>300000</v>
      </c>
      <c r="W321" s="24">
        <f t="shared" si="71"/>
        <v>150163.93079202034</v>
      </c>
      <c r="X321" s="24">
        <f t="shared" si="77"/>
        <v>25133188.930792019</v>
      </c>
      <c r="Z321" s="28">
        <f t="shared" si="72"/>
        <v>-20533188.930792019</v>
      </c>
      <c r="AA321" s="28">
        <f t="shared" si="73"/>
        <v>-10350688.930792019</v>
      </c>
      <c r="AB321" s="29"/>
      <c r="AC321" s="30">
        <f t="shared" si="74"/>
        <v>5026637.7861584043</v>
      </c>
      <c r="AD321" s="30">
        <f t="shared" si="75"/>
        <v>20106551.144633617</v>
      </c>
      <c r="AE321" s="24"/>
      <c r="AF321" s="24">
        <f t="shared" si="78"/>
        <v>-21331.889307920261</v>
      </c>
      <c r="AG321" s="24">
        <f t="shared" si="79"/>
        <v>-24310.735820244827</v>
      </c>
      <c r="AI321" s="24">
        <f>IF(OR(B321="Q2",B321="Q3"),Business_peak/E321,Business_nonpeak/E321)</f>
        <v>11499.999999999998</v>
      </c>
      <c r="AJ321" s="24">
        <f>IF(OR(B321="Q2",B321="Q3"),Economic_peak/F321,Economic_nonpeak/F321)</f>
        <v>308.21917808219177</v>
      </c>
      <c r="AO321">
        <f>AF321/AI321</f>
        <v>-1.8549468963408926</v>
      </c>
      <c r="AP321">
        <f>AG321/AJ321</f>
        <v>-78.874831772349879</v>
      </c>
    </row>
    <row r="322" spans="1:42" x14ac:dyDescent="0.25">
      <c r="A322" s="6">
        <v>316</v>
      </c>
      <c r="B322" s="1" t="s">
        <v>1</v>
      </c>
      <c r="C322" s="1"/>
      <c r="D322" s="1">
        <v>158</v>
      </c>
      <c r="E322" s="1">
        <v>26</v>
      </c>
      <c r="F322" s="1">
        <v>217</v>
      </c>
      <c r="G322" s="3">
        <v>2</v>
      </c>
      <c r="N322" s="10">
        <f t="shared" si="64"/>
        <v>5979999.9999999991</v>
      </c>
      <c r="O322" s="10">
        <f t="shared" si="65"/>
        <v>14647500</v>
      </c>
      <c r="P322" s="24">
        <f t="shared" si="76"/>
        <v>20627500</v>
      </c>
      <c r="R322" s="10">
        <f t="shared" si="66"/>
        <v>2000000</v>
      </c>
      <c r="S322" s="10">
        <f t="shared" si="67"/>
        <v>1500000</v>
      </c>
      <c r="T322" s="10">
        <f t="shared" si="68"/>
        <v>23457200</v>
      </c>
      <c r="U322" s="24">
        <f t="shared" si="69"/>
        <v>5156875</v>
      </c>
      <c r="V322" s="10">
        <f t="shared" si="70"/>
        <v>300000</v>
      </c>
      <c r="W322" s="24">
        <f t="shared" si="71"/>
        <v>150163.93079202034</v>
      </c>
      <c r="X322" s="24">
        <f t="shared" si="77"/>
        <v>32564238.930792019</v>
      </c>
      <c r="Z322" s="28">
        <f t="shared" si="72"/>
        <v>-26584238.930792019</v>
      </c>
      <c r="AA322" s="28">
        <f t="shared" si="73"/>
        <v>-17916738.930792019</v>
      </c>
      <c r="AB322" s="29"/>
      <c r="AC322" s="30">
        <f t="shared" si="74"/>
        <v>6512847.7861584043</v>
      </c>
      <c r="AD322" s="30">
        <f t="shared" si="75"/>
        <v>26051391.144633617</v>
      </c>
      <c r="AE322" s="24"/>
      <c r="AF322" s="24">
        <f t="shared" si="78"/>
        <v>-20494.145621477124</v>
      </c>
      <c r="AG322" s="24">
        <f t="shared" si="79"/>
        <v>-52552.493754071969</v>
      </c>
      <c r="AI322" s="24">
        <f>IF(OR(B322="Q2",B322="Q3"),Business_peak/E322,Business_nonpeak/E322)</f>
        <v>8846.1538461538457</v>
      </c>
      <c r="AJ322" s="24">
        <f>IF(OR(B322="Q2",B322="Q3"),Economic_peak/F322,Economic_nonpeak/F322)</f>
        <v>311.05990783410141</v>
      </c>
      <c r="AO322">
        <f>AF322/AI322</f>
        <v>-2.3167295050365446</v>
      </c>
      <c r="AP322">
        <f>AG322/AJ322</f>
        <v>-168.94653547605358</v>
      </c>
    </row>
    <row r="323" spans="1:42" x14ac:dyDescent="0.25">
      <c r="A323" s="6">
        <v>317</v>
      </c>
      <c r="B323" s="1" t="s">
        <v>1</v>
      </c>
      <c r="C323" s="1"/>
      <c r="D323" s="1">
        <v>159</v>
      </c>
      <c r="E323" s="1">
        <v>18</v>
      </c>
      <c r="F323" s="1">
        <v>207</v>
      </c>
      <c r="G323" s="3">
        <v>-2</v>
      </c>
      <c r="N323" s="10">
        <f t="shared" si="64"/>
        <v>4139999.9999999995</v>
      </c>
      <c r="O323" s="10">
        <f t="shared" si="65"/>
        <v>13972500</v>
      </c>
      <c r="P323" s="24">
        <f t="shared" si="76"/>
        <v>18112500</v>
      </c>
      <c r="R323" s="10">
        <f t="shared" si="66"/>
        <v>2000000</v>
      </c>
      <c r="S323" s="10">
        <f t="shared" si="67"/>
        <v>2500000</v>
      </c>
      <c r="T323" s="10">
        <f t="shared" si="68"/>
        <v>12630800</v>
      </c>
      <c r="U323" s="24">
        <f t="shared" si="69"/>
        <v>4528125</v>
      </c>
      <c r="V323" s="10">
        <f t="shared" si="70"/>
        <v>300000</v>
      </c>
      <c r="W323" s="24">
        <f t="shared" si="71"/>
        <v>150163.93079202034</v>
      </c>
      <c r="X323" s="24">
        <f t="shared" si="77"/>
        <v>22109088.930792019</v>
      </c>
      <c r="Z323" s="28">
        <f t="shared" si="72"/>
        <v>-17969088.930792019</v>
      </c>
      <c r="AA323" s="28">
        <f t="shared" si="73"/>
        <v>-8136588.9307920188</v>
      </c>
      <c r="AB323" s="29"/>
      <c r="AC323" s="30">
        <f t="shared" si="74"/>
        <v>4421817.7861584043</v>
      </c>
      <c r="AD323" s="30">
        <f t="shared" si="75"/>
        <v>17687271.144633617</v>
      </c>
      <c r="AE323" s="24"/>
      <c r="AF323" s="24">
        <f t="shared" si="78"/>
        <v>-15656.543675466932</v>
      </c>
      <c r="AG323" s="24">
        <f t="shared" si="79"/>
        <v>-17945.754321901532</v>
      </c>
      <c r="AI323" s="24">
        <f>IF(OR(B323="Q2",B323="Q3"),Business_peak/E323,Business_nonpeak/E323)</f>
        <v>12777.777777777776</v>
      </c>
      <c r="AJ323" s="24">
        <f>IF(OR(B323="Q2",B323="Q3"),Economic_peak/F323,Economic_nonpeak/F323)</f>
        <v>326.08695652173913</v>
      </c>
      <c r="AO323">
        <f>AF323/AI323</f>
        <v>-1.225294722427847</v>
      </c>
      <c r="AP323">
        <f>AG323/AJ323</f>
        <v>-55.033646587164696</v>
      </c>
    </row>
    <row r="324" spans="1:42" x14ac:dyDescent="0.25">
      <c r="A324" s="6">
        <v>318</v>
      </c>
      <c r="B324" s="1" t="s">
        <v>1</v>
      </c>
      <c r="C324" s="1"/>
      <c r="D324" s="1">
        <v>159</v>
      </c>
      <c r="E324" s="1">
        <v>27</v>
      </c>
      <c r="F324" s="1">
        <v>228</v>
      </c>
      <c r="G324" s="3">
        <v>1</v>
      </c>
      <c r="N324" s="10">
        <f t="shared" si="64"/>
        <v>6209999.9999999991</v>
      </c>
      <c r="O324" s="10">
        <f t="shared" si="65"/>
        <v>15390000</v>
      </c>
      <c r="P324" s="24">
        <f t="shared" si="76"/>
        <v>21600000</v>
      </c>
      <c r="R324" s="10">
        <f t="shared" si="66"/>
        <v>2000000</v>
      </c>
      <c r="S324" s="10">
        <f t="shared" si="67"/>
        <v>1500000</v>
      </c>
      <c r="T324" s="10">
        <f t="shared" si="68"/>
        <v>20750600</v>
      </c>
      <c r="U324" s="24">
        <f t="shared" si="69"/>
        <v>5400000</v>
      </c>
      <c r="V324" s="10">
        <f t="shared" si="70"/>
        <v>300000</v>
      </c>
      <c r="W324" s="24">
        <f t="shared" si="71"/>
        <v>150163.93079202034</v>
      </c>
      <c r="X324" s="24">
        <f t="shared" si="77"/>
        <v>30100763.930792019</v>
      </c>
      <c r="Z324" s="28">
        <f t="shared" si="72"/>
        <v>-23890763.930792019</v>
      </c>
      <c r="AA324" s="28">
        <f t="shared" si="73"/>
        <v>-14710763.930792019</v>
      </c>
      <c r="AB324" s="29"/>
      <c r="AC324" s="30">
        <f t="shared" si="74"/>
        <v>6020152.7861584043</v>
      </c>
      <c r="AD324" s="30">
        <f t="shared" si="75"/>
        <v>24080611.144633617</v>
      </c>
      <c r="AE324" s="24"/>
      <c r="AF324" s="24">
        <f t="shared" si="78"/>
        <v>7031.3782904294358</v>
      </c>
      <c r="AG324" s="24">
        <f t="shared" si="79"/>
        <v>-38116.715546638676</v>
      </c>
      <c r="AI324" s="24">
        <f>IF(OR(B324="Q2",B324="Q3"),Business_peak/E324,Business_nonpeak/E324)</f>
        <v>8518.5185185185182</v>
      </c>
      <c r="AJ324" s="24">
        <f>IF(OR(B324="Q2",B324="Q3"),Economic_peak/F324,Economic_nonpeak/F324)</f>
        <v>296.05263157894734</v>
      </c>
      <c r="AO324">
        <f>AF324/AI324</f>
        <v>0.82542266887649896</v>
      </c>
      <c r="AP324">
        <f>AG324/AJ324</f>
        <v>-128.74979473531286</v>
      </c>
    </row>
    <row r="325" spans="1:42" x14ac:dyDescent="0.25">
      <c r="A325" s="6">
        <v>319</v>
      </c>
      <c r="B325" s="1" t="s">
        <v>1</v>
      </c>
      <c r="C325" s="1"/>
      <c r="D325" s="1">
        <v>160</v>
      </c>
      <c r="E325" s="1">
        <v>29</v>
      </c>
      <c r="F325" s="1">
        <v>172</v>
      </c>
      <c r="G325" s="3">
        <v>-2</v>
      </c>
      <c r="N325" s="10">
        <f t="shared" si="64"/>
        <v>6669999.9999999991</v>
      </c>
      <c r="O325" s="10">
        <f t="shared" si="65"/>
        <v>11610000</v>
      </c>
      <c r="P325" s="24">
        <f t="shared" si="76"/>
        <v>18280000</v>
      </c>
      <c r="R325" s="10">
        <f t="shared" si="66"/>
        <v>2000000</v>
      </c>
      <c r="S325" s="10">
        <f t="shared" si="67"/>
        <v>2500000</v>
      </c>
      <c r="T325" s="10">
        <f t="shared" si="68"/>
        <v>12630800</v>
      </c>
      <c r="U325" s="24">
        <f t="shared" si="69"/>
        <v>4570000</v>
      </c>
      <c r="V325" s="10">
        <f t="shared" si="70"/>
        <v>300000</v>
      </c>
      <c r="W325" s="24">
        <f t="shared" si="71"/>
        <v>150163.93079202034</v>
      </c>
      <c r="X325" s="24">
        <f t="shared" si="77"/>
        <v>22150963.930792019</v>
      </c>
      <c r="Z325" s="28">
        <f t="shared" si="72"/>
        <v>-15480963.930792019</v>
      </c>
      <c r="AA325" s="28">
        <f t="shared" si="73"/>
        <v>-10540963.930792019</v>
      </c>
      <c r="AB325" s="29"/>
      <c r="AC325" s="30">
        <f t="shared" si="74"/>
        <v>4430192.7861584043</v>
      </c>
      <c r="AD325" s="30">
        <f t="shared" si="75"/>
        <v>17720771.144633617</v>
      </c>
      <c r="AE325" s="24"/>
      <c r="AF325" s="24">
        <f t="shared" si="78"/>
        <v>77234.73151177913</v>
      </c>
      <c r="AG325" s="24">
        <f t="shared" si="79"/>
        <v>-35527.739212986147</v>
      </c>
      <c r="AI325" s="24">
        <f>IF(OR(B325="Q2",B325="Q3"),Business_peak/E325,Business_nonpeak/E325)</f>
        <v>7931.0344827586196</v>
      </c>
      <c r="AJ325" s="24">
        <f>IF(OR(B325="Q2",B325="Q3"),Economic_peak/F325,Economic_nonpeak/F325)</f>
        <v>392.44186046511629</v>
      </c>
      <c r="AO325">
        <f>AF325/AI325</f>
        <v>9.7382922340938922</v>
      </c>
      <c r="AP325">
        <f>AG325/AJ325</f>
        <v>-90.52994288346099</v>
      </c>
    </row>
    <row r="326" spans="1:42" x14ac:dyDescent="0.25">
      <c r="A326" s="6">
        <v>320</v>
      </c>
      <c r="B326" s="1" t="s">
        <v>1</v>
      </c>
      <c r="C326" s="1"/>
      <c r="D326" s="1">
        <v>160</v>
      </c>
      <c r="E326" s="1">
        <v>20</v>
      </c>
      <c r="F326" s="1">
        <v>206</v>
      </c>
      <c r="G326" s="3">
        <v>0</v>
      </c>
      <c r="N326" s="10">
        <f t="shared" si="64"/>
        <v>4599999.9999999991</v>
      </c>
      <c r="O326" s="10">
        <f t="shared" si="65"/>
        <v>13905000</v>
      </c>
      <c r="P326" s="24">
        <f t="shared" si="76"/>
        <v>18505000</v>
      </c>
      <c r="R326" s="10">
        <f t="shared" si="66"/>
        <v>2000000</v>
      </c>
      <c r="S326" s="10">
        <f t="shared" si="67"/>
        <v>1500000</v>
      </c>
      <c r="T326" s="10">
        <f t="shared" si="68"/>
        <v>18044000</v>
      </c>
      <c r="U326" s="24">
        <f t="shared" si="69"/>
        <v>4626250</v>
      </c>
      <c r="V326" s="10">
        <f t="shared" si="70"/>
        <v>300000</v>
      </c>
      <c r="W326" s="24">
        <f t="shared" si="71"/>
        <v>150163.93079202034</v>
      </c>
      <c r="X326" s="24">
        <f t="shared" si="77"/>
        <v>26620413.930792019</v>
      </c>
      <c r="Z326" s="28">
        <f t="shared" si="72"/>
        <v>-22020413.930792019</v>
      </c>
      <c r="AA326" s="28">
        <f t="shared" si="73"/>
        <v>-12715413.930792019</v>
      </c>
      <c r="AB326" s="29"/>
      <c r="AC326" s="30">
        <f t="shared" si="74"/>
        <v>5324082.7861584043</v>
      </c>
      <c r="AD326" s="30">
        <f t="shared" si="75"/>
        <v>21296331.144633617</v>
      </c>
      <c r="AE326" s="24"/>
      <c r="AF326" s="24">
        <f t="shared" si="78"/>
        <v>-36204.139307920261</v>
      </c>
      <c r="AG326" s="24">
        <f t="shared" si="79"/>
        <v>-35880.248274920472</v>
      </c>
      <c r="AI326" s="24">
        <f>IF(OR(B326="Q2",B326="Q3"),Business_peak/E326,Business_nonpeak/E326)</f>
        <v>11499.999999999998</v>
      </c>
      <c r="AJ326" s="24">
        <f>IF(OR(B326="Q2",B326="Q3"),Economic_peak/F326,Economic_nonpeak/F326)</f>
        <v>327.66990291262135</v>
      </c>
      <c r="AO326">
        <f>AF326/AI326</f>
        <v>-3.1481860267756754</v>
      </c>
      <c r="AP326">
        <f>AG326/AJ326</f>
        <v>-109.50120214272026</v>
      </c>
    </row>
    <row r="327" spans="1:42" x14ac:dyDescent="0.25">
      <c r="A327" s="6">
        <v>321</v>
      </c>
      <c r="B327" s="1" t="s">
        <v>1</v>
      </c>
      <c r="C327" s="1"/>
      <c r="D327" s="1">
        <v>161</v>
      </c>
      <c r="E327" s="1">
        <v>28</v>
      </c>
      <c r="F327" s="1">
        <v>160</v>
      </c>
      <c r="G327" s="3">
        <v>-2</v>
      </c>
      <c r="N327" s="10">
        <f t="shared" ref="N327:N390" si="80">IF(OR(B327="Q2",B327="Q3"),E327*Business_peak,E327*Business_nonpeak)</f>
        <v>6439999.9999999991</v>
      </c>
      <c r="O327" s="10">
        <f t="shared" ref="O327:O390" si="81">IF(OR(B327="Q2",B327="Q3"),F327*Economic_peak,F327*Economic_nonpeak)</f>
        <v>10800000</v>
      </c>
      <c r="P327" s="24">
        <f t="shared" si="76"/>
        <v>17240000</v>
      </c>
      <c r="R327" s="10">
        <f t="shared" ref="R327:R390" si="82">Overheads</f>
        <v>2000000</v>
      </c>
      <c r="S327" s="10">
        <f t="shared" ref="S327:S390" si="83">IF(ISEVEN(A327),mumbai_flight,newyork_flight)</f>
        <v>2500000</v>
      </c>
      <c r="T327" s="10">
        <f t="shared" ref="T327:T390" si="84">IF(G327=VLOOKUP(G327,fuelcost_table,1,FALSE),fuel_perflight*(1+VLOOKUP(G327,fuelcost_table,2,FALSE)),0)</f>
        <v>12630800</v>
      </c>
      <c r="U327" s="24">
        <f t="shared" ref="U327:U390" si="85">tax_r*P327</f>
        <v>4310000</v>
      </c>
      <c r="V327" s="10">
        <f t="shared" ref="V327:V390" si="86">salary_cost/(flights*days)</f>
        <v>300000</v>
      </c>
      <c r="W327" s="24">
        <f t="shared" ref="W327:W390" si="87">lease_daily</f>
        <v>150163.93079202034</v>
      </c>
      <c r="X327" s="24">
        <f t="shared" si="77"/>
        <v>21890963.930792019</v>
      </c>
      <c r="Z327" s="28">
        <f t="shared" ref="Z327:Z390" si="88">N327-$X327</f>
        <v>-15450963.930792019</v>
      </c>
      <c r="AA327" s="28">
        <f t="shared" ref="AA327:AA390" si="89">O327-$X327</f>
        <v>-11090963.930792019</v>
      </c>
      <c r="AB327" s="29"/>
      <c r="AC327" s="30">
        <f t="shared" ref="AC327:AC390" si="90">Business_costp*X327</f>
        <v>4378192.7861584043</v>
      </c>
      <c r="AD327" s="30">
        <f t="shared" ref="AD327:AD390" si="91">Economic_costp*X327</f>
        <v>17512771.144633617</v>
      </c>
      <c r="AE327" s="24"/>
      <c r="AF327" s="24">
        <f t="shared" si="78"/>
        <v>73635.971922914105</v>
      </c>
      <c r="AG327" s="24">
        <f t="shared" si="79"/>
        <v>-41954.819653960105</v>
      </c>
      <c r="AI327" s="24">
        <f>IF(OR(B327="Q2",B327="Q3"),Business_peak/E327,Business_nonpeak/E327)</f>
        <v>8214.2857142857138</v>
      </c>
      <c r="AJ327" s="24">
        <f>IF(OR(B327="Q2",B327="Q3"),Economic_peak/F327,Economic_nonpeak/F327)</f>
        <v>421.875</v>
      </c>
      <c r="AO327">
        <f>AF327/AI327</f>
        <v>8.9643791906156309</v>
      </c>
      <c r="AP327">
        <f>AG327/AJ327</f>
        <v>-99.448461401979515</v>
      </c>
    </row>
    <row r="328" spans="1:42" x14ac:dyDescent="0.25">
      <c r="A328" s="6">
        <v>322</v>
      </c>
      <c r="B328" s="1" t="s">
        <v>1</v>
      </c>
      <c r="C328" s="1"/>
      <c r="D328" s="1">
        <v>161</v>
      </c>
      <c r="E328" s="1">
        <v>19</v>
      </c>
      <c r="F328" s="1">
        <v>181</v>
      </c>
      <c r="G328" s="3">
        <v>1</v>
      </c>
      <c r="N328" s="10">
        <f t="shared" si="80"/>
        <v>4369999.9999999991</v>
      </c>
      <c r="O328" s="10">
        <f t="shared" si="81"/>
        <v>12217500</v>
      </c>
      <c r="P328" s="24">
        <f t="shared" ref="P328:P391" si="92">SUM(N328:O328)</f>
        <v>16587500</v>
      </c>
      <c r="R328" s="10">
        <f t="shared" si="82"/>
        <v>2000000</v>
      </c>
      <c r="S328" s="10">
        <f t="shared" si="83"/>
        <v>1500000</v>
      </c>
      <c r="T328" s="10">
        <f t="shared" si="84"/>
        <v>20750600</v>
      </c>
      <c r="U328" s="24">
        <f t="shared" si="85"/>
        <v>4146875</v>
      </c>
      <c r="V328" s="10">
        <f t="shared" si="86"/>
        <v>300000</v>
      </c>
      <c r="W328" s="24">
        <f t="shared" si="87"/>
        <v>150163.93079202034</v>
      </c>
      <c r="X328" s="24">
        <f t="shared" ref="X328:X391" si="93">SUM(R328:W328)</f>
        <v>28847638.930792019</v>
      </c>
      <c r="Z328" s="28">
        <f t="shared" si="88"/>
        <v>-24477638.930792019</v>
      </c>
      <c r="AA328" s="28">
        <f t="shared" si="89"/>
        <v>-16630138.930792019</v>
      </c>
      <c r="AB328" s="29"/>
      <c r="AC328" s="30">
        <f t="shared" si="90"/>
        <v>5769527.7861584043</v>
      </c>
      <c r="AD328" s="30">
        <f t="shared" si="91"/>
        <v>23078111.144633617</v>
      </c>
      <c r="AE328" s="24"/>
      <c r="AF328" s="24">
        <f t="shared" ref="AF328:AF391" si="94">(N328-AC328)/E328</f>
        <v>-73659.357166231857</v>
      </c>
      <c r="AG328" s="24">
        <f t="shared" ref="AG328:AG391" si="95">(O328-AD328)/F328</f>
        <v>-60003.37648968849</v>
      </c>
      <c r="AI328" s="24">
        <f>IF(OR(B328="Q2",B328="Q3"),Business_peak/E328,Business_nonpeak/E328)</f>
        <v>12105.263157894735</v>
      </c>
      <c r="AJ328" s="24">
        <f>IF(OR(B328="Q2",B328="Q3"),Economic_peak/F328,Economic_nonpeak/F328)</f>
        <v>372.9281767955801</v>
      </c>
      <c r="AO328">
        <f>AF328/AI328</f>
        <v>-6.0849034180800237</v>
      </c>
      <c r="AP328">
        <f>AG328/AJ328</f>
        <v>-160.89794288346098</v>
      </c>
    </row>
    <row r="329" spans="1:42" x14ac:dyDescent="0.25">
      <c r="A329" s="6">
        <v>323</v>
      </c>
      <c r="B329" s="1" t="s">
        <v>1</v>
      </c>
      <c r="C329" s="1"/>
      <c r="D329" s="1">
        <v>162</v>
      </c>
      <c r="E329" s="1">
        <v>30</v>
      </c>
      <c r="F329" s="1">
        <v>232</v>
      </c>
      <c r="G329" s="3">
        <v>-1</v>
      </c>
      <c r="N329" s="10">
        <f t="shared" si="80"/>
        <v>6899999.9999999991</v>
      </c>
      <c r="O329" s="10">
        <f t="shared" si="81"/>
        <v>15660000</v>
      </c>
      <c r="P329" s="24">
        <f t="shared" si="92"/>
        <v>22560000</v>
      </c>
      <c r="R329" s="10">
        <f t="shared" si="82"/>
        <v>2000000</v>
      </c>
      <c r="S329" s="10">
        <f t="shared" si="83"/>
        <v>2500000</v>
      </c>
      <c r="T329" s="10">
        <f t="shared" si="84"/>
        <v>15337400</v>
      </c>
      <c r="U329" s="24">
        <f t="shared" si="85"/>
        <v>5640000</v>
      </c>
      <c r="V329" s="10">
        <f t="shared" si="86"/>
        <v>300000</v>
      </c>
      <c r="W329" s="24">
        <f t="shared" si="87"/>
        <v>150163.93079202034</v>
      </c>
      <c r="X329" s="24">
        <f t="shared" si="93"/>
        <v>25927563.930792019</v>
      </c>
      <c r="Z329" s="28">
        <f t="shared" si="88"/>
        <v>-19027563.930792019</v>
      </c>
      <c r="AA329" s="28">
        <f t="shared" si="89"/>
        <v>-10267563.930792019</v>
      </c>
      <c r="AB329" s="29"/>
      <c r="AC329" s="30">
        <f t="shared" si="90"/>
        <v>5185512.7861584043</v>
      </c>
      <c r="AD329" s="30">
        <f t="shared" si="91"/>
        <v>20742051.144633617</v>
      </c>
      <c r="AE329" s="24"/>
      <c r="AF329" s="24">
        <f t="shared" si="94"/>
        <v>57149.573794719829</v>
      </c>
      <c r="AG329" s="24">
        <f t="shared" si="95"/>
        <v>-21905.392864800073</v>
      </c>
      <c r="AI329" s="24">
        <f>IF(OR(B329="Q2",B329="Q3"),Business_peak/E329,Business_nonpeak/E329)</f>
        <v>7666.6666666666661</v>
      </c>
      <c r="AJ329" s="24">
        <f>IF(OR(B329="Q2",B329="Q3"),Economic_peak/F329,Economic_nonpeak/F329)</f>
        <v>290.94827586206895</v>
      </c>
      <c r="AO329">
        <f>AF329/AI329</f>
        <v>7.4542922340938915</v>
      </c>
      <c r="AP329">
        <f>AG329/AJ329</f>
        <v>-75.289646587164697</v>
      </c>
    </row>
    <row r="330" spans="1:42" x14ac:dyDescent="0.25">
      <c r="A330" s="6">
        <v>324</v>
      </c>
      <c r="B330" s="1" t="s">
        <v>1</v>
      </c>
      <c r="C330" s="1"/>
      <c r="D330" s="1">
        <v>162</v>
      </c>
      <c r="E330" s="1">
        <v>26</v>
      </c>
      <c r="F330" s="1">
        <v>226</v>
      </c>
      <c r="G330" s="3">
        <v>1</v>
      </c>
      <c r="N330" s="10">
        <f t="shared" si="80"/>
        <v>5979999.9999999991</v>
      </c>
      <c r="O330" s="10">
        <f t="shared" si="81"/>
        <v>15255000</v>
      </c>
      <c r="P330" s="24">
        <f t="shared" si="92"/>
        <v>21235000</v>
      </c>
      <c r="R330" s="10">
        <f t="shared" si="82"/>
        <v>2000000</v>
      </c>
      <c r="S330" s="10">
        <f t="shared" si="83"/>
        <v>1500000</v>
      </c>
      <c r="T330" s="10">
        <f t="shared" si="84"/>
        <v>20750600</v>
      </c>
      <c r="U330" s="24">
        <f t="shared" si="85"/>
        <v>5308750</v>
      </c>
      <c r="V330" s="10">
        <f t="shared" si="86"/>
        <v>300000</v>
      </c>
      <c r="W330" s="24">
        <f t="shared" si="87"/>
        <v>150163.93079202034</v>
      </c>
      <c r="X330" s="24">
        <f t="shared" si="93"/>
        <v>30009513.930792019</v>
      </c>
      <c r="Z330" s="28">
        <f t="shared" si="88"/>
        <v>-24029513.930792019</v>
      </c>
      <c r="AA330" s="28">
        <f t="shared" si="89"/>
        <v>-14754513.930792019</v>
      </c>
      <c r="AB330" s="29"/>
      <c r="AC330" s="30">
        <f t="shared" si="90"/>
        <v>6001902.7861584043</v>
      </c>
      <c r="AD330" s="30">
        <f t="shared" si="91"/>
        <v>24007611.144633617</v>
      </c>
      <c r="AE330" s="24"/>
      <c r="AF330" s="24">
        <f t="shared" si="94"/>
        <v>-842.41485224635551</v>
      </c>
      <c r="AG330" s="24">
        <f t="shared" si="95"/>
        <v>-38728.367896608928</v>
      </c>
      <c r="AI330" s="24">
        <f>IF(OR(B330="Q2",B330="Q3"),Business_peak/E330,Business_nonpeak/E330)</f>
        <v>8846.1538461538457</v>
      </c>
      <c r="AJ330" s="24">
        <f>IF(OR(B330="Q2",B330="Q3"),Economic_peak/F330,Economic_nonpeak/F330)</f>
        <v>298.6725663716814</v>
      </c>
      <c r="AO330">
        <f>AF330/AI330</f>
        <v>-9.5229505036544537E-2</v>
      </c>
      <c r="AP330">
        <f>AG330/AJ330</f>
        <v>-129.66831325383137</v>
      </c>
    </row>
    <row r="331" spans="1:42" x14ac:dyDescent="0.25">
      <c r="A331" s="6">
        <v>325</v>
      </c>
      <c r="B331" s="1" t="s">
        <v>1</v>
      </c>
      <c r="C331" s="1"/>
      <c r="D331" s="1">
        <v>163</v>
      </c>
      <c r="E331" s="1">
        <v>26</v>
      </c>
      <c r="F331" s="1">
        <v>187</v>
      </c>
      <c r="G331" s="3">
        <v>-2</v>
      </c>
      <c r="N331" s="10">
        <f t="shared" si="80"/>
        <v>5979999.9999999991</v>
      </c>
      <c r="O331" s="10">
        <f t="shared" si="81"/>
        <v>12622500</v>
      </c>
      <c r="P331" s="24">
        <f t="shared" si="92"/>
        <v>18602500</v>
      </c>
      <c r="R331" s="10">
        <f t="shared" si="82"/>
        <v>2000000</v>
      </c>
      <c r="S331" s="10">
        <f t="shared" si="83"/>
        <v>2500000</v>
      </c>
      <c r="T331" s="10">
        <f t="shared" si="84"/>
        <v>12630800</v>
      </c>
      <c r="U331" s="24">
        <f t="shared" si="85"/>
        <v>4650625</v>
      </c>
      <c r="V331" s="10">
        <f t="shared" si="86"/>
        <v>300000</v>
      </c>
      <c r="W331" s="24">
        <f t="shared" si="87"/>
        <v>150163.93079202034</v>
      </c>
      <c r="X331" s="24">
        <f t="shared" si="93"/>
        <v>22231588.930792019</v>
      </c>
      <c r="Z331" s="28">
        <f t="shared" si="88"/>
        <v>-16251588.930792019</v>
      </c>
      <c r="AA331" s="28">
        <f t="shared" si="89"/>
        <v>-9609088.9307920188</v>
      </c>
      <c r="AB331" s="29"/>
      <c r="AC331" s="30">
        <f t="shared" si="90"/>
        <v>4446317.7861584043</v>
      </c>
      <c r="AD331" s="30">
        <f t="shared" si="91"/>
        <v>17785271.144633617</v>
      </c>
      <c r="AE331" s="24"/>
      <c r="AF331" s="24">
        <f t="shared" si="94"/>
        <v>58987.777455445954</v>
      </c>
      <c r="AG331" s="24">
        <f t="shared" si="95"/>
        <v>-27608.40184296052</v>
      </c>
      <c r="AI331" s="24">
        <f>IF(OR(B331="Q2",B331="Q3"),Business_peak/E331,Business_nonpeak/E331)</f>
        <v>8846.1538461538457</v>
      </c>
      <c r="AJ331" s="24">
        <f>IF(OR(B331="Q2",B331="Q3"),Economic_peak/F331,Economic_nonpeak/F331)</f>
        <v>360.96256684491976</v>
      </c>
      <c r="AO331">
        <f>AF331/AI331</f>
        <v>6.668183538441717</v>
      </c>
      <c r="AP331">
        <f>AG331/AJ331</f>
        <v>-76.485498439016553</v>
      </c>
    </row>
    <row r="332" spans="1:42" x14ac:dyDescent="0.25">
      <c r="A332" s="6">
        <v>326</v>
      </c>
      <c r="B332" s="1" t="s">
        <v>1</v>
      </c>
      <c r="C332" s="1"/>
      <c r="D332" s="1">
        <v>163</v>
      </c>
      <c r="E332" s="1">
        <v>20</v>
      </c>
      <c r="F332" s="1">
        <v>228</v>
      </c>
      <c r="G332" s="3">
        <v>0</v>
      </c>
      <c r="N332" s="10">
        <f t="shared" si="80"/>
        <v>4599999.9999999991</v>
      </c>
      <c r="O332" s="10">
        <f t="shared" si="81"/>
        <v>15390000</v>
      </c>
      <c r="P332" s="24">
        <f t="shared" si="92"/>
        <v>19990000</v>
      </c>
      <c r="R332" s="10">
        <f t="shared" si="82"/>
        <v>2000000</v>
      </c>
      <c r="S332" s="10">
        <f t="shared" si="83"/>
        <v>1500000</v>
      </c>
      <c r="T332" s="10">
        <f t="shared" si="84"/>
        <v>18044000</v>
      </c>
      <c r="U332" s="24">
        <f t="shared" si="85"/>
        <v>4997500</v>
      </c>
      <c r="V332" s="10">
        <f t="shared" si="86"/>
        <v>300000</v>
      </c>
      <c r="W332" s="24">
        <f t="shared" si="87"/>
        <v>150163.93079202034</v>
      </c>
      <c r="X332" s="24">
        <f t="shared" si="93"/>
        <v>26991663.930792019</v>
      </c>
      <c r="Z332" s="28">
        <f t="shared" si="88"/>
        <v>-22391663.930792019</v>
      </c>
      <c r="AA332" s="28">
        <f t="shared" si="89"/>
        <v>-11601663.930792019</v>
      </c>
      <c r="AB332" s="29"/>
      <c r="AC332" s="30">
        <f t="shared" si="90"/>
        <v>5398332.7861584043</v>
      </c>
      <c r="AD332" s="30">
        <f t="shared" si="91"/>
        <v>21593331.144633617</v>
      </c>
      <c r="AE332" s="24"/>
      <c r="AF332" s="24">
        <f t="shared" si="94"/>
        <v>-39916.639307920261</v>
      </c>
      <c r="AG332" s="24">
        <f t="shared" si="95"/>
        <v>-27207.59273962113</v>
      </c>
      <c r="AI332" s="24">
        <f>IF(OR(B332="Q2",B332="Q3"),Business_peak/E332,Business_nonpeak/E332)</f>
        <v>11499.999999999998</v>
      </c>
      <c r="AJ332" s="24">
        <f>IF(OR(B332="Q2",B332="Q3"),Economic_peak/F332,Economic_nonpeak/F332)</f>
        <v>296.05263157894734</v>
      </c>
      <c r="AO332">
        <f>AF332/AI332</f>
        <v>-3.471012113732197</v>
      </c>
      <c r="AP332">
        <f>AG332/AJ332</f>
        <v>-91.901202142720265</v>
      </c>
    </row>
    <row r="333" spans="1:42" x14ac:dyDescent="0.25">
      <c r="A333" s="6">
        <v>327</v>
      </c>
      <c r="B333" s="1" t="s">
        <v>1</v>
      </c>
      <c r="C333" s="1"/>
      <c r="D333" s="1">
        <v>164</v>
      </c>
      <c r="E333" s="1">
        <v>28</v>
      </c>
      <c r="F333" s="1">
        <v>212</v>
      </c>
      <c r="G333" s="3">
        <v>0</v>
      </c>
      <c r="N333" s="10">
        <f t="shared" si="80"/>
        <v>6439999.9999999991</v>
      </c>
      <c r="O333" s="10">
        <f t="shared" si="81"/>
        <v>14310000</v>
      </c>
      <c r="P333" s="24">
        <f t="shared" si="92"/>
        <v>20750000</v>
      </c>
      <c r="R333" s="10">
        <f t="shared" si="82"/>
        <v>2000000</v>
      </c>
      <c r="S333" s="10">
        <f t="shared" si="83"/>
        <v>2500000</v>
      </c>
      <c r="T333" s="10">
        <f t="shared" si="84"/>
        <v>18044000</v>
      </c>
      <c r="U333" s="24">
        <f t="shared" si="85"/>
        <v>5187500</v>
      </c>
      <c r="V333" s="10">
        <f t="shared" si="86"/>
        <v>300000</v>
      </c>
      <c r="W333" s="24">
        <f t="shared" si="87"/>
        <v>150163.93079202034</v>
      </c>
      <c r="X333" s="24">
        <f t="shared" si="93"/>
        <v>28181663.930792019</v>
      </c>
      <c r="Z333" s="28">
        <f t="shared" si="88"/>
        <v>-21741663.930792019</v>
      </c>
      <c r="AA333" s="28">
        <f t="shared" si="89"/>
        <v>-13871663.930792019</v>
      </c>
      <c r="AB333" s="29"/>
      <c r="AC333" s="30">
        <f t="shared" si="90"/>
        <v>5636332.7861584043</v>
      </c>
      <c r="AD333" s="30">
        <f t="shared" si="91"/>
        <v>22545331.144633617</v>
      </c>
      <c r="AE333" s="24"/>
      <c r="AF333" s="24">
        <f t="shared" si="94"/>
        <v>28702.40049434267</v>
      </c>
      <c r="AG333" s="24">
        <f t="shared" si="95"/>
        <v>-38845.901625630271</v>
      </c>
      <c r="AI333" s="24">
        <f>IF(OR(B333="Q2",B333="Q3"),Business_peak/E333,Business_nonpeak/E333)</f>
        <v>8214.2857142857138</v>
      </c>
      <c r="AJ333" s="24">
        <f>IF(OR(B333="Q2",B333="Q3"),Economic_peak/F333,Economic_nonpeak/F333)</f>
        <v>318.39622641509436</v>
      </c>
      <c r="AO333">
        <f>AF333/AI333</f>
        <v>3.4942052775721515</v>
      </c>
      <c r="AP333">
        <f>AG333/AJ333</f>
        <v>-122.00490584642395</v>
      </c>
    </row>
    <row r="334" spans="1:42" x14ac:dyDescent="0.25">
      <c r="A334" s="6">
        <v>328</v>
      </c>
      <c r="B334" s="1" t="s">
        <v>1</v>
      </c>
      <c r="C334" s="1"/>
      <c r="D334" s="1">
        <v>164</v>
      </c>
      <c r="E334" s="1">
        <v>16</v>
      </c>
      <c r="F334" s="1">
        <v>176</v>
      </c>
      <c r="G334" s="3">
        <v>2</v>
      </c>
      <c r="N334" s="10">
        <f t="shared" si="80"/>
        <v>3679999.9999999995</v>
      </c>
      <c r="O334" s="10">
        <f t="shared" si="81"/>
        <v>11880000</v>
      </c>
      <c r="P334" s="24">
        <f t="shared" si="92"/>
        <v>15560000</v>
      </c>
      <c r="R334" s="10">
        <f t="shared" si="82"/>
        <v>2000000</v>
      </c>
      <c r="S334" s="10">
        <f t="shared" si="83"/>
        <v>1500000</v>
      </c>
      <c r="T334" s="10">
        <f t="shared" si="84"/>
        <v>23457200</v>
      </c>
      <c r="U334" s="24">
        <f t="shared" si="85"/>
        <v>3890000</v>
      </c>
      <c r="V334" s="10">
        <f t="shared" si="86"/>
        <v>300000</v>
      </c>
      <c r="W334" s="24">
        <f t="shared" si="87"/>
        <v>150163.93079202034</v>
      </c>
      <c r="X334" s="24">
        <f t="shared" si="93"/>
        <v>31297363.930792019</v>
      </c>
      <c r="Z334" s="28">
        <f t="shared" si="88"/>
        <v>-27617363.930792019</v>
      </c>
      <c r="AA334" s="28">
        <f t="shared" si="89"/>
        <v>-19417363.930792019</v>
      </c>
      <c r="AB334" s="29"/>
      <c r="AC334" s="30">
        <f t="shared" si="90"/>
        <v>6259472.7861584043</v>
      </c>
      <c r="AD334" s="30">
        <f t="shared" si="91"/>
        <v>25037891.144633617</v>
      </c>
      <c r="AE334" s="24"/>
      <c r="AF334" s="24">
        <f t="shared" si="94"/>
        <v>-161217.0491349003</v>
      </c>
      <c r="AG334" s="24">
        <f t="shared" si="95"/>
        <v>-74760.745139963736</v>
      </c>
      <c r="AI334" s="24">
        <f>IF(OR(B334="Q2",B334="Q3"),Business_peak/E334,Business_nonpeak/E334)</f>
        <v>14374.999999999998</v>
      </c>
      <c r="AJ334" s="24">
        <f>IF(OR(B334="Q2",B334="Q3"),Economic_peak/F334,Economic_nonpeak/F334)</f>
        <v>383.52272727272725</v>
      </c>
      <c r="AO334">
        <f>AF334/AI334</f>
        <v>-11.215099070253935</v>
      </c>
      <c r="AP334">
        <f>AG334/AJ334</f>
        <v>-194.93172066123878</v>
      </c>
    </row>
    <row r="335" spans="1:42" x14ac:dyDescent="0.25">
      <c r="A335" s="6">
        <v>329</v>
      </c>
      <c r="B335" s="1" t="s">
        <v>1</v>
      </c>
      <c r="C335" s="1"/>
      <c r="D335" s="1">
        <v>165</v>
      </c>
      <c r="E335" s="1">
        <v>17</v>
      </c>
      <c r="F335" s="1">
        <v>167</v>
      </c>
      <c r="G335" s="3">
        <v>-1</v>
      </c>
      <c r="N335" s="10">
        <f t="shared" si="80"/>
        <v>3909999.9999999995</v>
      </c>
      <c r="O335" s="10">
        <f t="shared" si="81"/>
        <v>11272500</v>
      </c>
      <c r="P335" s="24">
        <f t="shared" si="92"/>
        <v>15182500</v>
      </c>
      <c r="R335" s="10">
        <f t="shared" si="82"/>
        <v>2000000</v>
      </c>
      <c r="S335" s="10">
        <f t="shared" si="83"/>
        <v>2500000</v>
      </c>
      <c r="T335" s="10">
        <f t="shared" si="84"/>
        <v>15337400</v>
      </c>
      <c r="U335" s="24">
        <f t="shared" si="85"/>
        <v>3795625</v>
      </c>
      <c r="V335" s="10">
        <f t="shared" si="86"/>
        <v>300000</v>
      </c>
      <c r="W335" s="24">
        <f t="shared" si="87"/>
        <v>150163.93079202034</v>
      </c>
      <c r="X335" s="24">
        <f t="shared" si="93"/>
        <v>24083188.930792019</v>
      </c>
      <c r="Z335" s="28">
        <f t="shared" si="88"/>
        <v>-20173188.930792019</v>
      </c>
      <c r="AA335" s="28">
        <f t="shared" si="89"/>
        <v>-12810688.930792019</v>
      </c>
      <c r="AB335" s="29"/>
      <c r="AC335" s="30">
        <f t="shared" si="90"/>
        <v>4816637.7861584043</v>
      </c>
      <c r="AD335" s="30">
        <f t="shared" si="91"/>
        <v>19266551.144633617</v>
      </c>
      <c r="AE335" s="24"/>
      <c r="AF335" s="24">
        <f t="shared" si="94"/>
        <v>-53331.634479906163</v>
      </c>
      <c r="AG335" s="24">
        <f t="shared" si="95"/>
        <v>-47868.569728345014</v>
      </c>
      <c r="AI335" s="24">
        <f>IF(OR(B335="Q2",B335="Q3"),Business_peak/E335,Business_nonpeak/E335)</f>
        <v>13529.411764705881</v>
      </c>
      <c r="AJ335" s="24">
        <f>IF(OR(B335="Q2",B335="Q3"),Economic_peak/F335,Economic_nonpeak/F335)</f>
        <v>404.19161676646706</v>
      </c>
      <c r="AO335">
        <f>AF335/AI335</f>
        <v>-3.9419034180800212</v>
      </c>
      <c r="AP335">
        <f>AG335/AJ335</f>
        <v>-118.43038732790544</v>
      </c>
    </row>
    <row r="336" spans="1:42" x14ac:dyDescent="0.25">
      <c r="A336" s="6">
        <v>330</v>
      </c>
      <c r="B336" s="1" t="s">
        <v>1</v>
      </c>
      <c r="C336" s="1"/>
      <c r="D336" s="1">
        <v>165</v>
      </c>
      <c r="E336" s="1">
        <v>22</v>
      </c>
      <c r="F336" s="1">
        <v>206</v>
      </c>
      <c r="G336" s="3">
        <v>1</v>
      </c>
      <c r="N336" s="10">
        <f t="shared" si="80"/>
        <v>5059999.9999999991</v>
      </c>
      <c r="O336" s="10">
        <f t="shared" si="81"/>
        <v>13905000</v>
      </c>
      <c r="P336" s="24">
        <f t="shared" si="92"/>
        <v>18965000</v>
      </c>
      <c r="R336" s="10">
        <f t="shared" si="82"/>
        <v>2000000</v>
      </c>
      <c r="S336" s="10">
        <f t="shared" si="83"/>
        <v>1500000</v>
      </c>
      <c r="T336" s="10">
        <f t="shared" si="84"/>
        <v>20750600</v>
      </c>
      <c r="U336" s="24">
        <f t="shared" si="85"/>
        <v>4741250</v>
      </c>
      <c r="V336" s="10">
        <f t="shared" si="86"/>
        <v>300000</v>
      </c>
      <c r="W336" s="24">
        <f t="shared" si="87"/>
        <v>150163.93079202034</v>
      </c>
      <c r="X336" s="24">
        <f t="shared" si="93"/>
        <v>29442013.930792019</v>
      </c>
      <c r="Z336" s="28">
        <f t="shared" si="88"/>
        <v>-24382013.930792019</v>
      </c>
      <c r="AA336" s="28">
        <f t="shared" si="89"/>
        <v>-15537013.930792019</v>
      </c>
      <c r="AB336" s="29"/>
      <c r="AC336" s="30">
        <f t="shared" si="90"/>
        <v>5888402.7861584043</v>
      </c>
      <c r="AD336" s="30">
        <f t="shared" si="91"/>
        <v>23553611.144633617</v>
      </c>
      <c r="AE336" s="24"/>
      <c r="AF336" s="24">
        <f t="shared" si="94"/>
        <v>-37654.672098109331</v>
      </c>
      <c r="AG336" s="24">
        <f t="shared" si="95"/>
        <v>-46837.918177833097</v>
      </c>
      <c r="AI336" s="24">
        <f>IF(OR(B336="Q2",B336="Q3"),Business_peak/E336,Business_nonpeak/E336)</f>
        <v>10454.545454545454</v>
      </c>
      <c r="AJ336" s="24">
        <f>IF(OR(B336="Q2",B336="Q3"),Economic_peak/F336,Economic_nonpeak/F336)</f>
        <v>327.66990291262135</v>
      </c>
      <c r="AO336">
        <f>AF336/AI336</f>
        <v>-3.6017512441669797</v>
      </c>
      <c r="AP336">
        <f>AG336/AJ336</f>
        <v>-142.94238732790546</v>
      </c>
    </row>
    <row r="337" spans="1:42" x14ac:dyDescent="0.25">
      <c r="A337" s="6">
        <v>331</v>
      </c>
      <c r="B337" s="1" t="s">
        <v>1</v>
      </c>
      <c r="C337" s="1"/>
      <c r="D337" s="1">
        <v>166</v>
      </c>
      <c r="E337" s="1">
        <v>29</v>
      </c>
      <c r="F337" s="1">
        <v>157</v>
      </c>
      <c r="G337" s="3">
        <v>-1</v>
      </c>
      <c r="N337" s="10">
        <f t="shared" si="80"/>
        <v>6669999.9999999991</v>
      </c>
      <c r="O337" s="10">
        <f t="shared" si="81"/>
        <v>10597500</v>
      </c>
      <c r="P337" s="24">
        <f t="shared" si="92"/>
        <v>17267500</v>
      </c>
      <c r="R337" s="10">
        <f t="shared" si="82"/>
        <v>2000000</v>
      </c>
      <c r="S337" s="10">
        <f t="shared" si="83"/>
        <v>2500000</v>
      </c>
      <c r="T337" s="10">
        <f t="shared" si="84"/>
        <v>15337400</v>
      </c>
      <c r="U337" s="24">
        <f t="shared" si="85"/>
        <v>4316875</v>
      </c>
      <c r="V337" s="10">
        <f t="shared" si="86"/>
        <v>300000</v>
      </c>
      <c r="W337" s="24">
        <f t="shared" si="87"/>
        <v>150163.93079202034</v>
      </c>
      <c r="X337" s="24">
        <f t="shared" si="93"/>
        <v>24604438.930792019</v>
      </c>
      <c r="Z337" s="28">
        <f t="shared" si="88"/>
        <v>-17934438.930792019</v>
      </c>
      <c r="AA337" s="28">
        <f t="shared" si="89"/>
        <v>-14006938.930792019</v>
      </c>
      <c r="AB337" s="29"/>
      <c r="AC337" s="30">
        <f t="shared" si="90"/>
        <v>4920887.7861584043</v>
      </c>
      <c r="AD337" s="30">
        <f t="shared" si="91"/>
        <v>19683551.144633617</v>
      </c>
      <c r="AE337" s="24"/>
      <c r="AF337" s="24">
        <f t="shared" si="94"/>
        <v>60314.214270399818</v>
      </c>
      <c r="AG337" s="24">
        <f t="shared" si="95"/>
        <v>-57872.937226965718</v>
      </c>
      <c r="AI337" s="24">
        <f>IF(OR(B337="Q2",B337="Q3"),Business_peak/E337,Business_nonpeak/E337)</f>
        <v>7931.0344827586196</v>
      </c>
      <c r="AJ337" s="24">
        <f>IF(OR(B337="Q2",B337="Q3"),Economic_peak/F337,Economic_nonpeak/F337)</f>
        <v>429.93630573248407</v>
      </c>
      <c r="AO337">
        <f>AF337/AI337</f>
        <v>7.6048357123547605</v>
      </c>
      <c r="AP337">
        <f>AG337/AJ337</f>
        <v>-134.60816510568321</v>
      </c>
    </row>
    <row r="338" spans="1:42" x14ac:dyDescent="0.25">
      <c r="A338" s="6">
        <v>332</v>
      </c>
      <c r="B338" s="1" t="s">
        <v>1</v>
      </c>
      <c r="C338" s="1"/>
      <c r="D338" s="1">
        <v>166</v>
      </c>
      <c r="E338" s="1">
        <v>19</v>
      </c>
      <c r="F338" s="1">
        <v>205</v>
      </c>
      <c r="G338" s="3">
        <v>1</v>
      </c>
      <c r="N338" s="10">
        <f t="shared" si="80"/>
        <v>4369999.9999999991</v>
      </c>
      <c r="O338" s="10">
        <f t="shared" si="81"/>
        <v>13837500</v>
      </c>
      <c r="P338" s="24">
        <f t="shared" si="92"/>
        <v>18207500</v>
      </c>
      <c r="R338" s="10">
        <f t="shared" si="82"/>
        <v>2000000</v>
      </c>
      <c r="S338" s="10">
        <f t="shared" si="83"/>
        <v>1500000</v>
      </c>
      <c r="T338" s="10">
        <f t="shared" si="84"/>
        <v>20750600</v>
      </c>
      <c r="U338" s="24">
        <f t="shared" si="85"/>
        <v>4551875</v>
      </c>
      <c r="V338" s="10">
        <f t="shared" si="86"/>
        <v>300000</v>
      </c>
      <c r="W338" s="24">
        <f t="shared" si="87"/>
        <v>150163.93079202034</v>
      </c>
      <c r="X338" s="24">
        <f t="shared" si="93"/>
        <v>29252638.930792019</v>
      </c>
      <c r="Z338" s="28">
        <f t="shared" si="88"/>
        <v>-24882638.930792019</v>
      </c>
      <c r="AA338" s="28">
        <f t="shared" si="89"/>
        <v>-15415138.930792019</v>
      </c>
      <c r="AB338" s="29"/>
      <c r="AC338" s="30">
        <f t="shared" si="90"/>
        <v>5850527.7861584043</v>
      </c>
      <c r="AD338" s="30">
        <f t="shared" si="91"/>
        <v>23402111.144633617</v>
      </c>
      <c r="AE338" s="24"/>
      <c r="AF338" s="24">
        <f t="shared" si="94"/>
        <v>-77922.515060968697</v>
      </c>
      <c r="AG338" s="24">
        <f t="shared" si="95"/>
        <v>-46656.639729920083</v>
      </c>
      <c r="AI338" s="24">
        <f>IF(OR(B338="Q2",B338="Q3"),Business_peak/E338,Business_nonpeak/E338)</f>
        <v>12105.263157894735</v>
      </c>
      <c r="AJ338" s="24">
        <f>IF(OR(B338="Q2",B338="Q3"),Economic_peak/F338,Economic_nonpeak/F338)</f>
        <v>329.26829268292681</v>
      </c>
      <c r="AO338">
        <f>AF338/AI338</f>
        <v>-6.4370773311235023</v>
      </c>
      <c r="AP338">
        <f>AG338/AJ338</f>
        <v>-141.697942883461</v>
      </c>
    </row>
    <row r="339" spans="1:42" x14ac:dyDescent="0.25">
      <c r="A339" s="6">
        <v>333</v>
      </c>
      <c r="B339" s="1" t="s">
        <v>1</v>
      </c>
      <c r="C339" s="1"/>
      <c r="D339" s="1">
        <v>167</v>
      </c>
      <c r="E339" s="1">
        <v>16</v>
      </c>
      <c r="F339" s="1">
        <v>195</v>
      </c>
      <c r="G339" s="3">
        <v>0</v>
      </c>
      <c r="N339" s="10">
        <f t="shared" si="80"/>
        <v>3679999.9999999995</v>
      </c>
      <c r="O339" s="10">
        <f t="shared" si="81"/>
        <v>13162500</v>
      </c>
      <c r="P339" s="24">
        <f t="shared" si="92"/>
        <v>16842500</v>
      </c>
      <c r="R339" s="10">
        <f t="shared" si="82"/>
        <v>2000000</v>
      </c>
      <c r="S339" s="10">
        <f t="shared" si="83"/>
        <v>2500000</v>
      </c>
      <c r="T339" s="10">
        <f t="shared" si="84"/>
        <v>18044000</v>
      </c>
      <c r="U339" s="24">
        <f t="shared" si="85"/>
        <v>4210625</v>
      </c>
      <c r="V339" s="10">
        <f t="shared" si="86"/>
        <v>300000</v>
      </c>
      <c r="W339" s="24">
        <f t="shared" si="87"/>
        <v>150163.93079202034</v>
      </c>
      <c r="X339" s="24">
        <f t="shared" si="93"/>
        <v>27204788.930792019</v>
      </c>
      <c r="Z339" s="28">
        <f t="shared" si="88"/>
        <v>-23524788.930792019</v>
      </c>
      <c r="AA339" s="28">
        <f t="shared" si="89"/>
        <v>-14042288.930792019</v>
      </c>
      <c r="AB339" s="29"/>
      <c r="AC339" s="30">
        <f t="shared" si="90"/>
        <v>5440957.7861584043</v>
      </c>
      <c r="AD339" s="30">
        <f t="shared" si="91"/>
        <v>21763831.144633617</v>
      </c>
      <c r="AE339" s="24"/>
      <c r="AF339" s="24">
        <f t="shared" si="94"/>
        <v>-110059.8616349003</v>
      </c>
      <c r="AG339" s="24">
        <f t="shared" si="95"/>
        <v>-44109.390485300602</v>
      </c>
      <c r="AI339" s="24">
        <f>IF(OR(B339="Q2",B339="Q3"),Business_peak/E339,Business_nonpeak/E339)</f>
        <v>14374.999999999998</v>
      </c>
      <c r="AJ339" s="24">
        <f>IF(OR(B339="Q2",B339="Q3"),Economic_peak/F339,Economic_nonpeak/F339)</f>
        <v>346.15384615384613</v>
      </c>
      <c r="AO339">
        <f>AF339/AI339</f>
        <v>-7.6563382006887171</v>
      </c>
      <c r="AP339">
        <f>AG339/AJ339</f>
        <v>-127.4271280686462</v>
      </c>
    </row>
    <row r="340" spans="1:42" x14ac:dyDescent="0.25">
      <c r="A340" s="6">
        <v>334</v>
      </c>
      <c r="B340" s="1" t="s">
        <v>1</v>
      </c>
      <c r="C340" s="1"/>
      <c r="D340" s="1">
        <v>167</v>
      </c>
      <c r="E340" s="1">
        <v>19</v>
      </c>
      <c r="F340" s="1">
        <v>223</v>
      </c>
      <c r="G340" s="3">
        <v>1</v>
      </c>
      <c r="N340" s="10">
        <f t="shared" si="80"/>
        <v>4369999.9999999991</v>
      </c>
      <c r="O340" s="10">
        <f t="shared" si="81"/>
        <v>15052500</v>
      </c>
      <c r="P340" s="24">
        <f t="shared" si="92"/>
        <v>19422500</v>
      </c>
      <c r="R340" s="10">
        <f t="shared" si="82"/>
        <v>2000000</v>
      </c>
      <c r="S340" s="10">
        <f t="shared" si="83"/>
        <v>1500000</v>
      </c>
      <c r="T340" s="10">
        <f t="shared" si="84"/>
        <v>20750600</v>
      </c>
      <c r="U340" s="24">
        <f t="shared" si="85"/>
        <v>4855625</v>
      </c>
      <c r="V340" s="10">
        <f t="shared" si="86"/>
        <v>300000</v>
      </c>
      <c r="W340" s="24">
        <f t="shared" si="87"/>
        <v>150163.93079202034</v>
      </c>
      <c r="X340" s="24">
        <f t="shared" si="93"/>
        <v>29556388.930792019</v>
      </c>
      <c r="Z340" s="28">
        <f t="shared" si="88"/>
        <v>-25186388.930792019</v>
      </c>
      <c r="AA340" s="28">
        <f t="shared" si="89"/>
        <v>-14503888.930792019</v>
      </c>
      <c r="AB340" s="29"/>
      <c r="AC340" s="30">
        <f t="shared" si="90"/>
        <v>5911277.7861584043</v>
      </c>
      <c r="AD340" s="30">
        <f t="shared" si="91"/>
        <v>23645111.144633617</v>
      </c>
      <c r="AE340" s="24"/>
      <c r="AF340" s="24">
        <f t="shared" si="94"/>
        <v>-81119.883482021323</v>
      </c>
      <c r="AG340" s="24">
        <f t="shared" si="95"/>
        <v>-38531.888540957923</v>
      </c>
      <c r="AI340" s="24">
        <f>IF(OR(B340="Q2",B340="Q3"),Business_peak/E340,Business_nonpeak/E340)</f>
        <v>12105.263157894735</v>
      </c>
      <c r="AJ340" s="24">
        <f>IF(OR(B340="Q2",B340="Q3"),Economic_peak/F340,Economic_nonpeak/F340)</f>
        <v>302.69058295964123</v>
      </c>
      <c r="AO340">
        <f>AF340/AI340</f>
        <v>-6.7012077659061102</v>
      </c>
      <c r="AP340">
        <f>AG340/AJ340</f>
        <v>-127.297942883461</v>
      </c>
    </row>
    <row r="341" spans="1:42" x14ac:dyDescent="0.25">
      <c r="A341" s="6">
        <v>335</v>
      </c>
      <c r="B341" s="1" t="s">
        <v>1</v>
      </c>
      <c r="C341" s="1"/>
      <c r="D341" s="1">
        <v>168</v>
      </c>
      <c r="E341" s="1">
        <v>23</v>
      </c>
      <c r="F341" s="1">
        <v>185</v>
      </c>
      <c r="G341" s="3">
        <v>-1</v>
      </c>
      <c r="N341" s="10">
        <f t="shared" si="80"/>
        <v>5289999.9999999991</v>
      </c>
      <c r="O341" s="10">
        <f t="shared" si="81"/>
        <v>12487500</v>
      </c>
      <c r="P341" s="24">
        <f t="shared" si="92"/>
        <v>17777500</v>
      </c>
      <c r="R341" s="10">
        <f t="shared" si="82"/>
        <v>2000000</v>
      </c>
      <c r="S341" s="10">
        <f t="shared" si="83"/>
        <v>2500000</v>
      </c>
      <c r="T341" s="10">
        <f t="shared" si="84"/>
        <v>15337400</v>
      </c>
      <c r="U341" s="24">
        <f t="shared" si="85"/>
        <v>4444375</v>
      </c>
      <c r="V341" s="10">
        <f t="shared" si="86"/>
        <v>300000</v>
      </c>
      <c r="W341" s="24">
        <f t="shared" si="87"/>
        <v>150163.93079202034</v>
      </c>
      <c r="X341" s="24">
        <f t="shared" si="93"/>
        <v>24731938.930792019</v>
      </c>
      <c r="Z341" s="28">
        <f t="shared" si="88"/>
        <v>-19441938.930792019</v>
      </c>
      <c r="AA341" s="28">
        <f t="shared" si="89"/>
        <v>-12244438.930792019</v>
      </c>
      <c r="AB341" s="29"/>
      <c r="AC341" s="30">
        <f t="shared" si="90"/>
        <v>4946387.7861584043</v>
      </c>
      <c r="AD341" s="30">
        <f t="shared" si="91"/>
        <v>19785551.144633617</v>
      </c>
      <c r="AE341" s="24"/>
      <c r="AF341" s="24">
        <f t="shared" si="94"/>
        <v>14939.661471373685</v>
      </c>
      <c r="AG341" s="24">
        <f t="shared" si="95"/>
        <v>-39448.925106127659</v>
      </c>
      <c r="AI341" s="24">
        <f>IF(OR(B341="Q2",B341="Q3"),Business_peak/E341,Business_nonpeak/E341)</f>
        <v>9999.9999999999982</v>
      </c>
      <c r="AJ341" s="24">
        <f>IF(OR(B341="Q2",B341="Q3"),Economic_peak/F341,Economic_nonpeak/F341)</f>
        <v>364.86486486486484</v>
      </c>
      <c r="AO341">
        <f>AF341/AI341</f>
        <v>1.4939661471373689</v>
      </c>
      <c r="AP341">
        <f>AG341/AJ341</f>
        <v>-108.11927621679433</v>
      </c>
    </row>
    <row r="342" spans="1:42" x14ac:dyDescent="0.25">
      <c r="A342" s="6">
        <v>336</v>
      </c>
      <c r="B342" s="1" t="s">
        <v>1</v>
      </c>
      <c r="C342" s="1"/>
      <c r="D342" s="1">
        <v>168</v>
      </c>
      <c r="E342" s="1">
        <v>23</v>
      </c>
      <c r="F342" s="1">
        <v>178</v>
      </c>
      <c r="G342" s="3">
        <v>2</v>
      </c>
      <c r="N342" s="10">
        <f t="shared" si="80"/>
        <v>5289999.9999999991</v>
      </c>
      <c r="O342" s="10">
        <f t="shared" si="81"/>
        <v>12015000</v>
      </c>
      <c r="P342" s="24">
        <f t="shared" si="92"/>
        <v>17305000</v>
      </c>
      <c r="R342" s="10">
        <f t="shared" si="82"/>
        <v>2000000</v>
      </c>
      <c r="S342" s="10">
        <f t="shared" si="83"/>
        <v>1500000</v>
      </c>
      <c r="T342" s="10">
        <f t="shared" si="84"/>
        <v>23457200</v>
      </c>
      <c r="U342" s="24">
        <f t="shared" si="85"/>
        <v>4326250</v>
      </c>
      <c r="V342" s="10">
        <f t="shared" si="86"/>
        <v>300000</v>
      </c>
      <c r="W342" s="24">
        <f t="shared" si="87"/>
        <v>150163.93079202034</v>
      </c>
      <c r="X342" s="24">
        <f t="shared" si="93"/>
        <v>31733613.930792019</v>
      </c>
      <c r="Z342" s="28">
        <f t="shared" si="88"/>
        <v>-26443613.930792019</v>
      </c>
      <c r="AA342" s="28">
        <f t="shared" si="89"/>
        <v>-19718613.930792019</v>
      </c>
      <c r="AB342" s="29"/>
      <c r="AC342" s="30">
        <f t="shared" si="90"/>
        <v>6346722.7861584043</v>
      </c>
      <c r="AD342" s="30">
        <f t="shared" si="91"/>
        <v>25386891.144633617</v>
      </c>
      <c r="AE342" s="24"/>
      <c r="AF342" s="24">
        <f t="shared" si="94"/>
        <v>-45944.468963408923</v>
      </c>
      <c r="AG342" s="24">
        <f t="shared" si="95"/>
        <v>-75122.983958615834</v>
      </c>
      <c r="AI342" s="24">
        <f>IF(OR(B342="Q2",B342="Q3"),Business_peak/E342,Business_nonpeak/E342)</f>
        <v>9999.9999999999982</v>
      </c>
      <c r="AJ342" s="24">
        <f>IF(OR(B342="Q2",B342="Q3"),Economic_peak/F342,Economic_nonpeak/F342)</f>
        <v>379.2134831460674</v>
      </c>
      <c r="AO342">
        <f>AF342/AI342</f>
        <v>-4.5944468963408935</v>
      </c>
      <c r="AP342">
        <f>AG342/AJ342</f>
        <v>-198.10209103160918</v>
      </c>
    </row>
    <row r="343" spans="1:42" x14ac:dyDescent="0.25">
      <c r="A343" s="6">
        <v>337</v>
      </c>
      <c r="B343" s="1" t="s">
        <v>1</v>
      </c>
      <c r="C343" s="1"/>
      <c r="D343" s="1">
        <v>169</v>
      </c>
      <c r="E343" s="1">
        <v>22</v>
      </c>
      <c r="F343" s="1">
        <v>169</v>
      </c>
      <c r="G343" s="3">
        <v>-2</v>
      </c>
      <c r="N343" s="10">
        <f t="shared" si="80"/>
        <v>5059999.9999999991</v>
      </c>
      <c r="O343" s="10">
        <f t="shared" si="81"/>
        <v>11407500</v>
      </c>
      <c r="P343" s="24">
        <f t="shared" si="92"/>
        <v>16467500</v>
      </c>
      <c r="R343" s="10">
        <f t="shared" si="82"/>
        <v>2000000</v>
      </c>
      <c r="S343" s="10">
        <f t="shared" si="83"/>
        <v>2500000</v>
      </c>
      <c r="T343" s="10">
        <f t="shared" si="84"/>
        <v>12630800</v>
      </c>
      <c r="U343" s="24">
        <f t="shared" si="85"/>
        <v>4116875</v>
      </c>
      <c r="V343" s="10">
        <f t="shared" si="86"/>
        <v>300000</v>
      </c>
      <c r="W343" s="24">
        <f t="shared" si="87"/>
        <v>150163.93079202034</v>
      </c>
      <c r="X343" s="24">
        <f t="shared" si="93"/>
        <v>21697838.930792019</v>
      </c>
      <c r="Z343" s="28">
        <f t="shared" si="88"/>
        <v>-16637838.930792019</v>
      </c>
      <c r="AA343" s="28">
        <f t="shared" si="89"/>
        <v>-10290338.930792019</v>
      </c>
      <c r="AB343" s="29"/>
      <c r="AC343" s="30">
        <f t="shared" si="90"/>
        <v>4339567.7861584043</v>
      </c>
      <c r="AD343" s="30">
        <f t="shared" si="91"/>
        <v>17358271.144633617</v>
      </c>
      <c r="AE343" s="24"/>
      <c r="AF343" s="24">
        <f t="shared" si="94"/>
        <v>32746.91881098158</v>
      </c>
      <c r="AG343" s="24">
        <f t="shared" si="95"/>
        <v>-35211.663577713713</v>
      </c>
      <c r="AI343" s="24">
        <f>IF(OR(B343="Q2",B343="Q3"),Business_peak/E343,Business_nonpeak/E343)</f>
        <v>10454.545454545454</v>
      </c>
      <c r="AJ343" s="24">
        <f>IF(OR(B343="Q2",B343="Q3"),Economic_peak/F343,Economic_nonpeak/F343)</f>
        <v>399.40828402366861</v>
      </c>
      <c r="AO343">
        <f>AF343/AI343</f>
        <v>3.132313973224325</v>
      </c>
      <c r="AP343">
        <f>AG343/AJ343</f>
        <v>-88.159572513090637</v>
      </c>
    </row>
    <row r="344" spans="1:42" x14ac:dyDescent="0.25">
      <c r="A344" s="6">
        <v>338</v>
      </c>
      <c r="B344" s="1" t="s">
        <v>1</v>
      </c>
      <c r="C344" s="1"/>
      <c r="D344" s="1">
        <v>169</v>
      </c>
      <c r="E344" s="1">
        <v>29</v>
      </c>
      <c r="F344" s="1">
        <v>203</v>
      </c>
      <c r="G344" s="3">
        <v>2</v>
      </c>
      <c r="N344" s="10">
        <f t="shared" si="80"/>
        <v>6669999.9999999991</v>
      </c>
      <c r="O344" s="10">
        <f t="shared" si="81"/>
        <v>13702500</v>
      </c>
      <c r="P344" s="24">
        <f t="shared" si="92"/>
        <v>20372500</v>
      </c>
      <c r="R344" s="10">
        <f t="shared" si="82"/>
        <v>2000000</v>
      </c>
      <c r="S344" s="10">
        <f t="shared" si="83"/>
        <v>1500000</v>
      </c>
      <c r="T344" s="10">
        <f t="shared" si="84"/>
        <v>23457200</v>
      </c>
      <c r="U344" s="24">
        <f t="shared" si="85"/>
        <v>5093125</v>
      </c>
      <c r="V344" s="10">
        <f t="shared" si="86"/>
        <v>300000</v>
      </c>
      <c r="W344" s="24">
        <f t="shared" si="87"/>
        <v>150163.93079202034</v>
      </c>
      <c r="X344" s="24">
        <f t="shared" si="93"/>
        <v>32500488.930792019</v>
      </c>
      <c r="Z344" s="28">
        <f t="shared" si="88"/>
        <v>-25830488.930792019</v>
      </c>
      <c r="AA344" s="28">
        <f t="shared" si="89"/>
        <v>-18797988.930792019</v>
      </c>
      <c r="AB344" s="29"/>
      <c r="AC344" s="30">
        <f t="shared" si="90"/>
        <v>6500097.7861584043</v>
      </c>
      <c r="AD344" s="30">
        <f t="shared" si="91"/>
        <v>26000391.144633617</v>
      </c>
      <c r="AE344" s="24"/>
      <c r="AF344" s="24">
        <f t="shared" si="94"/>
        <v>5858.697029020509</v>
      </c>
      <c r="AG344" s="24">
        <f t="shared" si="95"/>
        <v>-60580.744554845405</v>
      </c>
      <c r="AI344" s="24">
        <f>IF(OR(B344="Q2",B344="Q3"),Business_peak/E344,Business_nonpeak/E344)</f>
        <v>7931.0344827586196</v>
      </c>
      <c r="AJ344" s="24">
        <f>IF(OR(B344="Q2",B344="Q3"),Economic_peak/F344,Economic_nonpeak/F344)</f>
        <v>332.51231527093597</v>
      </c>
      <c r="AO344">
        <f>AF344/AI344</f>
        <v>0.73870527757215121</v>
      </c>
      <c r="AP344">
        <f>AG344/AJ344</f>
        <v>-182.19097992049802</v>
      </c>
    </row>
    <row r="345" spans="1:42" x14ac:dyDescent="0.25">
      <c r="A345" s="6">
        <v>339</v>
      </c>
      <c r="B345" s="1" t="s">
        <v>1</v>
      </c>
      <c r="C345" s="1"/>
      <c r="D345" s="1">
        <v>170</v>
      </c>
      <c r="E345" s="1">
        <v>30</v>
      </c>
      <c r="F345" s="1">
        <v>185</v>
      </c>
      <c r="G345" s="3">
        <v>-1</v>
      </c>
      <c r="N345" s="10">
        <f t="shared" si="80"/>
        <v>6899999.9999999991</v>
      </c>
      <c r="O345" s="10">
        <f t="shared" si="81"/>
        <v>12487500</v>
      </c>
      <c r="P345" s="24">
        <f t="shared" si="92"/>
        <v>19387500</v>
      </c>
      <c r="R345" s="10">
        <f t="shared" si="82"/>
        <v>2000000</v>
      </c>
      <c r="S345" s="10">
        <f t="shared" si="83"/>
        <v>2500000</v>
      </c>
      <c r="T345" s="10">
        <f t="shared" si="84"/>
        <v>15337400</v>
      </c>
      <c r="U345" s="24">
        <f t="shared" si="85"/>
        <v>4846875</v>
      </c>
      <c r="V345" s="10">
        <f t="shared" si="86"/>
        <v>300000</v>
      </c>
      <c r="W345" s="24">
        <f t="shared" si="87"/>
        <v>150163.93079202034</v>
      </c>
      <c r="X345" s="24">
        <f t="shared" si="93"/>
        <v>25134438.930792019</v>
      </c>
      <c r="Z345" s="28">
        <f t="shared" si="88"/>
        <v>-18234438.930792019</v>
      </c>
      <c r="AA345" s="28">
        <f t="shared" si="89"/>
        <v>-12646938.930792019</v>
      </c>
      <c r="AB345" s="29"/>
      <c r="AC345" s="30">
        <f t="shared" si="90"/>
        <v>5026887.7861584043</v>
      </c>
      <c r="AD345" s="30">
        <f t="shared" si="91"/>
        <v>20107551.144633617</v>
      </c>
      <c r="AE345" s="24"/>
      <c r="AF345" s="24">
        <f t="shared" si="94"/>
        <v>62437.073794719829</v>
      </c>
      <c r="AG345" s="24">
        <f t="shared" si="95"/>
        <v>-41189.465646668199</v>
      </c>
      <c r="AI345" s="24">
        <f>IF(OR(B345="Q2",B345="Q3"),Business_peak/E345,Business_nonpeak/E345)</f>
        <v>7666.6666666666661</v>
      </c>
      <c r="AJ345" s="24">
        <f>IF(OR(B345="Q2",B345="Q3"),Economic_peak/F345,Economic_nonpeak/F345)</f>
        <v>364.86486486486484</v>
      </c>
      <c r="AO345">
        <f>AF345/AI345</f>
        <v>8.1439661471373697</v>
      </c>
      <c r="AP345">
        <f>AG345/AJ345</f>
        <v>-112.88964658716471</v>
      </c>
    </row>
    <row r="346" spans="1:42" x14ac:dyDescent="0.25">
      <c r="A346" s="6">
        <v>340</v>
      </c>
      <c r="B346" s="1" t="s">
        <v>1</v>
      </c>
      <c r="C346" s="1"/>
      <c r="D346" s="1">
        <v>170</v>
      </c>
      <c r="E346" s="1">
        <v>15</v>
      </c>
      <c r="F346" s="1">
        <v>196</v>
      </c>
      <c r="G346" s="3">
        <v>2</v>
      </c>
      <c r="N346" s="10">
        <f t="shared" si="80"/>
        <v>3449999.9999999995</v>
      </c>
      <c r="O346" s="10">
        <f t="shared" si="81"/>
        <v>13230000</v>
      </c>
      <c r="P346" s="24">
        <f t="shared" si="92"/>
        <v>16680000</v>
      </c>
      <c r="R346" s="10">
        <f t="shared" si="82"/>
        <v>2000000</v>
      </c>
      <c r="S346" s="10">
        <f t="shared" si="83"/>
        <v>1500000</v>
      </c>
      <c r="T346" s="10">
        <f t="shared" si="84"/>
        <v>23457200</v>
      </c>
      <c r="U346" s="24">
        <f t="shared" si="85"/>
        <v>4170000</v>
      </c>
      <c r="V346" s="10">
        <f t="shared" si="86"/>
        <v>300000</v>
      </c>
      <c r="W346" s="24">
        <f t="shared" si="87"/>
        <v>150163.93079202034</v>
      </c>
      <c r="X346" s="24">
        <f t="shared" si="93"/>
        <v>31577363.930792019</v>
      </c>
      <c r="Z346" s="28">
        <f t="shared" si="88"/>
        <v>-28127363.930792019</v>
      </c>
      <c r="AA346" s="28">
        <f t="shared" si="89"/>
        <v>-18347363.930792019</v>
      </c>
      <c r="AB346" s="29"/>
      <c r="AC346" s="30">
        <f t="shared" si="90"/>
        <v>6315472.7861584043</v>
      </c>
      <c r="AD346" s="30">
        <f t="shared" si="91"/>
        <v>25261891.144633617</v>
      </c>
      <c r="AE346" s="24"/>
      <c r="AF346" s="24">
        <f t="shared" si="94"/>
        <v>-191031.51907722699</v>
      </c>
      <c r="AG346" s="24">
        <f t="shared" si="95"/>
        <v>-61387.199717518459</v>
      </c>
      <c r="AI346" s="24">
        <f>IF(OR(B346="Q2",B346="Q3"),Business_peak/E346,Business_nonpeak/E346)</f>
        <v>15333.333333333332</v>
      </c>
      <c r="AJ346" s="24">
        <f>IF(OR(B346="Q2",B346="Q3"),Economic_peak/F346,Economic_nonpeak/F346)</f>
        <v>344.38775510204084</v>
      </c>
      <c r="AO346">
        <f>AF346/AI346</f>
        <v>-12.4585773311235</v>
      </c>
      <c r="AP346">
        <f>AG346/AJ346</f>
        <v>-178.2502391797573</v>
      </c>
    </row>
    <row r="347" spans="1:42" x14ac:dyDescent="0.25">
      <c r="A347" s="6">
        <v>341</v>
      </c>
      <c r="B347" s="1" t="s">
        <v>1</v>
      </c>
      <c r="C347" s="1"/>
      <c r="D347" s="1">
        <v>171</v>
      </c>
      <c r="E347" s="1">
        <v>28</v>
      </c>
      <c r="F347" s="1">
        <v>206</v>
      </c>
      <c r="G347" s="3">
        <v>-2</v>
      </c>
      <c r="N347" s="10">
        <f t="shared" si="80"/>
        <v>6439999.9999999991</v>
      </c>
      <c r="O347" s="10">
        <f t="shared" si="81"/>
        <v>13905000</v>
      </c>
      <c r="P347" s="24">
        <f t="shared" si="92"/>
        <v>20345000</v>
      </c>
      <c r="R347" s="10">
        <f t="shared" si="82"/>
        <v>2000000</v>
      </c>
      <c r="S347" s="10">
        <f t="shared" si="83"/>
        <v>2500000</v>
      </c>
      <c r="T347" s="10">
        <f t="shared" si="84"/>
        <v>12630800</v>
      </c>
      <c r="U347" s="24">
        <f t="shared" si="85"/>
        <v>5086250</v>
      </c>
      <c r="V347" s="10">
        <f t="shared" si="86"/>
        <v>300000</v>
      </c>
      <c r="W347" s="24">
        <f t="shared" si="87"/>
        <v>150163.93079202034</v>
      </c>
      <c r="X347" s="24">
        <f t="shared" si="93"/>
        <v>22667213.930792019</v>
      </c>
      <c r="Z347" s="28">
        <f t="shared" si="88"/>
        <v>-16227213.930792019</v>
      </c>
      <c r="AA347" s="28">
        <f t="shared" si="89"/>
        <v>-8762213.9307920188</v>
      </c>
      <c r="AB347" s="29"/>
      <c r="AC347" s="30">
        <f t="shared" si="90"/>
        <v>4533442.7861584043</v>
      </c>
      <c r="AD347" s="30">
        <f t="shared" si="91"/>
        <v>18133771.144633617</v>
      </c>
      <c r="AE347" s="24"/>
      <c r="AF347" s="24">
        <f t="shared" si="94"/>
        <v>68091.329065771235</v>
      </c>
      <c r="AG347" s="24">
        <f t="shared" si="95"/>
        <v>-20528.015265211736</v>
      </c>
      <c r="AI347" s="24">
        <f>IF(OR(B347="Q2",B347="Q3"),Business_peak/E347,Business_nonpeak/E347)</f>
        <v>8214.2857142857138</v>
      </c>
      <c r="AJ347" s="24">
        <f>IF(OR(B347="Q2",B347="Q3"),Economic_peak/F347,Economic_nonpeak/F347)</f>
        <v>327.66990291262135</v>
      </c>
      <c r="AO347">
        <f>AF347/AI347</f>
        <v>8.2893791906156284</v>
      </c>
      <c r="AP347">
        <f>AG347/AJ347</f>
        <v>-62.648461401979517</v>
      </c>
    </row>
    <row r="348" spans="1:42" x14ac:dyDescent="0.25">
      <c r="A348" s="6">
        <v>342</v>
      </c>
      <c r="B348" s="1" t="s">
        <v>1</v>
      </c>
      <c r="C348" s="1"/>
      <c r="D348" s="1">
        <v>171</v>
      </c>
      <c r="E348" s="1">
        <v>20</v>
      </c>
      <c r="F348" s="1">
        <v>223</v>
      </c>
      <c r="G348" s="3">
        <v>2</v>
      </c>
      <c r="N348" s="10">
        <f t="shared" si="80"/>
        <v>4599999.9999999991</v>
      </c>
      <c r="O348" s="10">
        <f t="shared" si="81"/>
        <v>15052500</v>
      </c>
      <c r="P348" s="24">
        <f t="shared" si="92"/>
        <v>19652500</v>
      </c>
      <c r="R348" s="10">
        <f t="shared" si="82"/>
        <v>2000000</v>
      </c>
      <c r="S348" s="10">
        <f t="shared" si="83"/>
        <v>1500000</v>
      </c>
      <c r="T348" s="10">
        <f t="shared" si="84"/>
        <v>23457200</v>
      </c>
      <c r="U348" s="24">
        <f t="shared" si="85"/>
        <v>4913125</v>
      </c>
      <c r="V348" s="10">
        <f t="shared" si="86"/>
        <v>300000</v>
      </c>
      <c r="W348" s="24">
        <f t="shared" si="87"/>
        <v>150163.93079202034</v>
      </c>
      <c r="X348" s="24">
        <f t="shared" si="93"/>
        <v>32320488.930792019</v>
      </c>
      <c r="Z348" s="28">
        <f t="shared" si="88"/>
        <v>-27720488.930792019</v>
      </c>
      <c r="AA348" s="28">
        <f t="shared" si="89"/>
        <v>-17267988.930792019</v>
      </c>
      <c r="AB348" s="29"/>
      <c r="AC348" s="30">
        <f t="shared" si="90"/>
        <v>6464097.7861584043</v>
      </c>
      <c r="AD348" s="30">
        <f t="shared" si="91"/>
        <v>25856391.144633617</v>
      </c>
      <c r="AE348" s="24"/>
      <c r="AF348" s="24">
        <f t="shared" si="94"/>
        <v>-93204.889307920268</v>
      </c>
      <c r="AG348" s="24">
        <f t="shared" si="95"/>
        <v>-48447.942352617116</v>
      </c>
      <c r="AI348" s="24">
        <f>IF(OR(B348="Q2",B348="Q3"),Business_peak/E348,Business_nonpeak/E348)</f>
        <v>11499.999999999998</v>
      </c>
      <c r="AJ348" s="24">
        <f>IF(OR(B348="Q2",B348="Q3"),Economic_peak/F348,Economic_nonpeak/F348)</f>
        <v>302.69058295964123</v>
      </c>
      <c r="AO348">
        <f>AF348/AI348</f>
        <v>-8.1047729832974156</v>
      </c>
      <c r="AP348">
        <f>AG348/AJ348</f>
        <v>-160.0576465871647</v>
      </c>
    </row>
    <row r="349" spans="1:42" x14ac:dyDescent="0.25">
      <c r="A349" s="6">
        <v>343</v>
      </c>
      <c r="B349" s="1" t="s">
        <v>1</v>
      </c>
      <c r="C349" s="1"/>
      <c r="D349" s="1">
        <v>172</v>
      </c>
      <c r="E349" s="1">
        <v>23</v>
      </c>
      <c r="F349" s="1">
        <v>159</v>
      </c>
      <c r="G349" s="3">
        <v>0</v>
      </c>
      <c r="N349" s="10">
        <f t="shared" si="80"/>
        <v>5289999.9999999991</v>
      </c>
      <c r="O349" s="10">
        <f t="shared" si="81"/>
        <v>10732500</v>
      </c>
      <c r="P349" s="24">
        <f t="shared" si="92"/>
        <v>16022500</v>
      </c>
      <c r="R349" s="10">
        <f t="shared" si="82"/>
        <v>2000000</v>
      </c>
      <c r="S349" s="10">
        <f t="shared" si="83"/>
        <v>2500000</v>
      </c>
      <c r="T349" s="10">
        <f t="shared" si="84"/>
        <v>18044000</v>
      </c>
      <c r="U349" s="24">
        <f t="shared" si="85"/>
        <v>4005625</v>
      </c>
      <c r="V349" s="10">
        <f t="shared" si="86"/>
        <v>300000</v>
      </c>
      <c r="W349" s="24">
        <f t="shared" si="87"/>
        <v>150163.93079202034</v>
      </c>
      <c r="X349" s="24">
        <f t="shared" si="93"/>
        <v>26999788.930792019</v>
      </c>
      <c r="Z349" s="28">
        <f t="shared" si="88"/>
        <v>-21709788.930792019</v>
      </c>
      <c r="AA349" s="28">
        <f t="shared" si="89"/>
        <v>-16267288.930792019</v>
      </c>
      <c r="AB349" s="29"/>
      <c r="AC349" s="30">
        <f t="shared" si="90"/>
        <v>5399957.7861584043</v>
      </c>
      <c r="AD349" s="30">
        <f t="shared" si="91"/>
        <v>21599831.144633617</v>
      </c>
      <c r="AE349" s="24"/>
      <c r="AF349" s="24">
        <f t="shared" si="94"/>
        <v>-4780.7733112350106</v>
      </c>
      <c r="AG349" s="24">
        <f t="shared" si="95"/>
        <v>-68347.994620337209</v>
      </c>
      <c r="AI349" s="24">
        <f>IF(OR(B349="Q2",B349="Q3"),Business_peak/E349,Business_nonpeak/E349)</f>
        <v>9999.9999999999982</v>
      </c>
      <c r="AJ349" s="24">
        <f>IF(OR(B349="Q2",B349="Q3"),Economic_peak/F349,Economic_nonpeak/F349)</f>
        <v>424.52830188679246</v>
      </c>
      <c r="AO349">
        <f>AF349/AI349</f>
        <v>-0.47807733112350115</v>
      </c>
      <c r="AP349">
        <f>AG349/AJ349</f>
        <v>-160.99749843901654</v>
      </c>
    </row>
    <row r="350" spans="1:42" x14ac:dyDescent="0.25">
      <c r="A350" s="6">
        <v>344</v>
      </c>
      <c r="B350" s="1" t="s">
        <v>1</v>
      </c>
      <c r="C350" s="1"/>
      <c r="D350" s="1">
        <v>172</v>
      </c>
      <c r="E350" s="1">
        <v>21</v>
      </c>
      <c r="F350" s="1">
        <v>196</v>
      </c>
      <c r="G350" s="3">
        <v>2</v>
      </c>
      <c r="N350" s="10">
        <f t="shared" si="80"/>
        <v>4829999.9999999991</v>
      </c>
      <c r="O350" s="10">
        <f t="shared" si="81"/>
        <v>13230000</v>
      </c>
      <c r="P350" s="24">
        <f t="shared" si="92"/>
        <v>18060000</v>
      </c>
      <c r="R350" s="10">
        <f t="shared" si="82"/>
        <v>2000000</v>
      </c>
      <c r="S350" s="10">
        <f t="shared" si="83"/>
        <v>1500000</v>
      </c>
      <c r="T350" s="10">
        <f t="shared" si="84"/>
        <v>23457200</v>
      </c>
      <c r="U350" s="24">
        <f t="shared" si="85"/>
        <v>4515000</v>
      </c>
      <c r="V350" s="10">
        <f t="shared" si="86"/>
        <v>300000</v>
      </c>
      <c r="W350" s="24">
        <f t="shared" si="87"/>
        <v>150163.93079202034</v>
      </c>
      <c r="X350" s="24">
        <f t="shared" si="93"/>
        <v>31922363.930792019</v>
      </c>
      <c r="Z350" s="28">
        <f t="shared" si="88"/>
        <v>-27092363.930792019</v>
      </c>
      <c r="AA350" s="28">
        <f t="shared" si="89"/>
        <v>-18692363.930792019</v>
      </c>
      <c r="AB350" s="29"/>
      <c r="AC350" s="30">
        <f t="shared" si="90"/>
        <v>6384472.7861584043</v>
      </c>
      <c r="AD350" s="30">
        <f t="shared" si="91"/>
        <v>25537891.144633617</v>
      </c>
      <c r="AE350" s="24"/>
      <c r="AF350" s="24">
        <f t="shared" si="94"/>
        <v>-74022.51362659072</v>
      </c>
      <c r="AG350" s="24">
        <f t="shared" si="95"/>
        <v>-62795.362982824576</v>
      </c>
      <c r="AI350" s="24">
        <f>IF(OR(B350="Q2",B350="Q3"),Business_peak/E350,Business_nonpeak/E350)</f>
        <v>10952.38095238095</v>
      </c>
      <c r="AJ350" s="24">
        <f>IF(OR(B350="Q2",B350="Q3"),Economic_peak/F350,Economic_nonpeak/F350)</f>
        <v>344.38775510204084</v>
      </c>
      <c r="AO350">
        <f>AF350/AI350</f>
        <v>-6.7585773311235018</v>
      </c>
      <c r="AP350">
        <f>AG350/AJ350</f>
        <v>-182.33912806864618</v>
      </c>
    </row>
    <row r="351" spans="1:42" x14ac:dyDescent="0.25">
      <c r="A351" s="6">
        <v>345</v>
      </c>
      <c r="B351" s="1" t="s">
        <v>1</v>
      </c>
      <c r="C351" s="1"/>
      <c r="D351" s="1">
        <v>173</v>
      </c>
      <c r="E351" s="1">
        <v>29</v>
      </c>
      <c r="F351" s="1">
        <v>199</v>
      </c>
      <c r="G351" s="3">
        <v>0</v>
      </c>
      <c r="N351" s="10">
        <f t="shared" si="80"/>
        <v>6669999.9999999991</v>
      </c>
      <c r="O351" s="10">
        <f t="shared" si="81"/>
        <v>13432500</v>
      </c>
      <c r="P351" s="24">
        <f t="shared" si="92"/>
        <v>20102500</v>
      </c>
      <c r="R351" s="10">
        <f t="shared" si="82"/>
        <v>2000000</v>
      </c>
      <c r="S351" s="10">
        <f t="shared" si="83"/>
        <v>2500000</v>
      </c>
      <c r="T351" s="10">
        <f t="shared" si="84"/>
        <v>18044000</v>
      </c>
      <c r="U351" s="24">
        <f t="shared" si="85"/>
        <v>5025625</v>
      </c>
      <c r="V351" s="10">
        <f t="shared" si="86"/>
        <v>300000</v>
      </c>
      <c r="W351" s="24">
        <f t="shared" si="87"/>
        <v>150163.93079202034</v>
      </c>
      <c r="X351" s="24">
        <f t="shared" si="93"/>
        <v>28019788.930792019</v>
      </c>
      <c r="Z351" s="28">
        <f t="shared" si="88"/>
        <v>-21349788.930792019</v>
      </c>
      <c r="AA351" s="28">
        <f t="shared" si="89"/>
        <v>-14587288.930792019</v>
      </c>
      <c r="AB351" s="29"/>
      <c r="AC351" s="30">
        <f t="shared" si="90"/>
        <v>5603957.7861584043</v>
      </c>
      <c r="AD351" s="30">
        <f t="shared" si="91"/>
        <v>22415831.144633617</v>
      </c>
      <c r="AE351" s="24"/>
      <c r="AF351" s="24">
        <f t="shared" si="94"/>
        <v>36760.07633936534</v>
      </c>
      <c r="AG351" s="24">
        <f t="shared" si="95"/>
        <v>-45142.367560972954</v>
      </c>
      <c r="AI351" s="24">
        <f>IF(OR(B351="Q2",B351="Q3"),Business_peak/E351,Business_nonpeak/E351)</f>
        <v>7931.0344827586196</v>
      </c>
      <c r="AJ351" s="24">
        <f>IF(OR(B351="Q2",B351="Q3"),Economic_peak/F351,Economic_nonpeak/F351)</f>
        <v>339.1959798994975</v>
      </c>
      <c r="AO351">
        <f>AF351/AI351</f>
        <v>4.6349661471373693</v>
      </c>
      <c r="AP351">
        <f>AG351/AJ351</f>
        <v>-133.08638732790544</v>
      </c>
    </row>
    <row r="352" spans="1:42" x14ac:dyDescent="0.25">
      <c r="A352" s="6">
        <v>346</v>
      </c>
      <c r="B352" s="1" t="s">
        <v>1</v>
      </c>
      <c r="C352" s="1"/>
      <c r="D352" s="1">
        <v>173</v>
      </c>
      <c r="E352" s="1">
        <v>18</v>
      </c>
      <c r="F352" s="1">
        <v>208</v>
      </c>
      <c r="G352" s="3">
        <v>2</v>
      </c>
      <c r="N352" s="10">
        <f t="shared" si="80"/>
        <v>4139999.9999999995</v>
      </c>
      <c r="O352" s="10">
        <f t="shared" si="81"/>
        <v>14040000</v>
      </c>
      <c r="P352" s="24">
        <f t="shared" si="92"/>
        <v>18180000</v>
      </c>
      <c r="R352" s="10">
        <f t="shared" si="82"/>
        <v>2000000</v>
      </c>
      <c r="S352" s="10">
        <f t="shared" si="83"/>
        <v>1500000</v>
      </c>
      <c r="T352" s="10">
        <f t="shared" si="84"/>
        <v>23457200</v>
      </c>
      <c r="U352" s="24">
        <f t="shared" si="85"/>
        <v>4545000</v>
      </c>
      <c r="V352" s="10">
        <f t="shared" si="86"/>
        <v>300000</v>
      </c>
      <c r="W352" s="24">
        <f t="shared" si="87"/>
        <v>150163.93079202034</v>
      </c>
      <c r="X352" s="24">
        <f t="shared" si="93"/>
        <v>31952363.930792019</v>
      </c>
      <c r="Z352" s="28">
        <f t="shared" si="88"/>
        <v>-27812363.930792019</v>
      </c>
      <c r="AA352" s="28">
        <f t="shared" si="89"/>
        <v>-17912363.930792019</v>
      </c>
      <c r="AB352" s="29"/>
      <c r="AC352" s="30">
        <f t="shared" si="90"/>
        <v>6390472.7861584043</v>
      </c>
      <c r="AD352" s="30">
        <f t="shared" si="91"/>
        <v>25561891.144633617</v>
      </c>
      <c r="AE352" s="24"/>
      <c r="AF352" s="24">
        <f t="shared" si="94"/>
        <v>-125026.26589768915</v>
      </c>
      <c r="AG352" s="24">
        <f t="shared" si="95"/>
        <v>-55393.707426123161</v>
      </c>
      <c r="AI352" s="24">
        <f>IF(OR(B352="Q2",B352="Q3"),Business_peak/E352,Business_nonpeak/E352)</f>
        <v>12777.777777777776</v>
      </c>
      <c r="AJ352" s="24">
        <f>IF(OR(B352="Q2",B352="Q3"),Economic_peak/F352,Economic_nonpeak/F352)</f>
        <v>324.51923076923077</v>
      </c>
      <c r="AO352">
        <f>AF352/AI352</f>
        <v>-9.7846642876452403</v>
      </c>
      <c r="AP352">
        <f>AG352/AJ352</f>
        <v>-170.69468362420173</v>
      </c>
    </row>
    <row r="353" spans="1:42" x14ac:dyDescent="0.25">
      <c r="A353" s="6">
        <v>347</v>
      </c>
      <c r="B353" s="1" t="s">
        <v>1</v>
      </c>
      <c r="C353" s="1"/>
      <c r="D353" s="1">
        <v>174</v>
      </c>
      <c r="E353" s="1">
        <v>21</v>
      </c>
      <c r="F353" s="1">
        <v>165</v>
      </c>
      <c r="G353" s="3">
        <v>-1</v>
      </c>
      <c r="N353" s="10">
        <f t="shared" si="80"/>
        <v>4829999.9999999991</v>
      </c>
      <c r="O353" s="10">
        <f t="shared" si="81"/>
        <v>11137500</v>
      </c>
      <c r="P353" s="24">
        <f t="shared" si="92"/>
        <v>15967500</v>
      </c>
      <c r="R353" s="10">
        <f t="shared" si="82"/>
        <v>2000000</v>
      </c>
      <c r="S353" s="10">
        <f t="shared" si="83"/>
        <v>2500000</v>
      </c>
      <c r="T353" s="10">
        <f t="shared" si="84"/>
        <v>15337400</v>
      </c>
      <c r="U353" s="24">
        <f t="shared" si="85"/>
        <v>3991875</v>
      </c>
      <c r="V353" s="10">
        <f t="shared" si="86"/>
        <v>300000</v>
      </c>
      <c r="W353" s="24">
        <f t="shared" si="87"/>
        <v>150163.93079202034</v>
      </c>
      <c r="X353" s="24">
        <f t="shared" si="93"/>
        <v>24279438.930792019</v>
      </c>
      <c r="Z353" s="28">
        <f t="shared" si="88"/>
        <v>-19449438.930792019</v>
      </c>
      <c r="AA353" s="28">
        <f t="shared" si="89"/>
        <v>-13141938.930792019</v>
      </c>
      <c r="AB353" s="29"/>
      <c r="AC353" s="30">
        <f t="shared" si="90"/>
        <v>4855887.7861584043</v>
      </c>
      <c r="AD353" s="30">
        <f t="shared" si="91"/>
        <v>19423551.144633617</v>
      </c>
      <c r="AE353" s="24"/>
      <c r="AF353" s="24">
        <f t="shared" si="94"/>
        <v>-1232.7517218288212</v>
      </c>
      <c r="AG353" s="24">
        <f t="shared" si="95"/>
        <v>-50218.491785658283</v>
      </c>
      <c r="AI353" s="24">
        <f>IF(OR(B353="Q2",B353="Q3"),Business_peak/E353,Business_nonpeak/E353)</f>
        <v>10952.38095238095</v>
      </c>
      <c r="AJ353" s="24">
        <f>IF(OR(B353="Q2",B353="Q3"),Economic_peak/F353,Economic_nonpeak/F353)</f>
        <v>409.09090909090907</v>
      </c>
      <c r="AO353">
        <f>AF353/AI353</f>
        <v>-0.11255559199306631</v>
      </c>
      <c r="AP353">
        <f>AG353/AJ353</f>
        <v>-122.75631325383137</v>
      </c>
    </row>
    <row r="354" spans="1:42" x14ac:dyDescent="0.25">
      <c r="A354" s="6">
        <v>348</v>
      </c>
      <c r="B354" s="1" t="s">
        <v>1</v>
      </c>
      <c r="C354" s="1"/>
      <c r="D354" s="1">
        <v>174</v>
      </c>
      <c r="E354" s="1">
        <v>19</v>
      </c>
      <c r="F354" s="1">
        <v>223</v>
      </c>
      <c r="G354" s="3">
        <v>0</v>
      </c>
      <c r="N354" s="10">
        <f t="shared" si="80"/>
        <v>4369999.9999999991</v>
      </c>
      <c r="O354" s="10">
        <f t="shared" si="81"/>
        <v>15052500</v>
      </c>
      <c r="P354" s="24">
        <f t="shared" si="92"/>
        <v>19422500</v>
      </c>
      <c r="R354" s="10">
        <f t="shared" si="82"/>
        <v>2000000</v>
      </c>
      <c r="S354" s="10">
        <f t="shared" si="83"/>
        <v>1500000</v>
      </c>
      <c r="T354" s="10">
        <f t="shared" si="84"/>
        <v>18044000</v>
      </c>
      <c r="U354" s="24">
        <f t="shared" si="85"/>
        <v>4855625</v>
      </c>
      <c r="V354" s="10">
        <f t="shared" si="86"/>
        <v>300000</v>
      </c>
      <c r="W354" s="24">
        <f t="shared" si="87"/>
        <v>150163.93079202034</v>
      </c>
      <c r="X354" s="24">
        <f t="shared" si="93"/>
        <v>26849788.930792019</v>
      </c>
      <c r="Z354" s="28">
        <f t="shared" si="88"/>
        <v>-22479788.930792019</v>
      </c>
      <c r="AA354" s="28">
        <f t="shared" si="89"/>
        <v>-11797288.930792019</v>
      </c>
      <c r="AB354" s="29"/>
      <c r="AC354" s="30">
        <f t="shared" si="90"/>
        <v>5369957.7861584043</v>
      </c>
      <c r="AD354" s="30">
        <f t="shared" si="91"/>
        <v>21479831.144633617</v>
      </c>
      <c r="AE354" s="24"/>
      <c r="AF354" s="24">
        <f t="shared" si="94"/>
        <v>-52629.357166231857</v>
      </c>
      <c r="AG354" s="24">
        <f t="shared" si="95"/>
        <v>-28822.112756204562</v>
      </c>
      <c r="AI354" s="24">
        <f>IF(OR(B354="Q2",B354="Q3"),Business_peak/E354,Business_nonpeak/E354)</f>
        <v>12105.263157894735</v>
      </c>
      <c r="AJ354" s="24">
        <f>IF(OR(B354="Q2",B354="Q3"),Economic_peak/F354,Economic_nonpeak/F354)</f>
        <v>302.69058295964123</v>
      </c>
      <c r="AO354">
        <f>AF354/AI354</f>
        <v>-4.3476425485148065</v>
      </c>
      <c r="AP354">
        <f>AG354/AJ354</f>
        <v>-95.219720661238782</v>
      </c>
    </row>
    <row r="355" spans="1:42" x14ac:dyDescent="0.25">
      <c r="A355" s="6">
        <v>349</v>
      </c>
      <c r="B355" s="1" t="s">
        <v>1</v>
      </c>
      <c r="C355" s="1"/>
      <c r="D355" s="1">
        <v>175</v>
      </c>
      <c r="E355" s="1">
        <v>16</v>
      </c>
      <c r="F355" s="1">
        <v>182</v>
      </c>
      <c r="G355" s="3">
        <v>-1</v>
      </c>
      <c r="N355" s="10">
        <f t="shared" si="80"/>
        <v>3679999.9999999995</v>
      </c>
      <c r="O355" s="10">
        <f t="shared" si="81"/>
        <v>12285000</v>
      </c>
      <c r="P355" s="24">
        <f t="shared" si="92"/>
        <v>15965000</v>
      </c>
      <c r="R355" s="10">
        <f t="shared" si="82"/>
        <v>2000000</v>
      </c>
      <c r="S355" s="10">
        <f t="shared" si="83"/>
        <v>2500000</v>
      </c>
      <c r="T355" s="10">
        <f t="shared" si="84"/>
        <v>15337400</v>
      </c>
      <c r="U355" s="24">
        <f t="shared" si="85"/>
        <v>3991250</v>
      </c>
      <c r="V355" s="10">
        <f t="shared" si="86"/>
        <v>300000</v>
      </c>
      <c r="W355" s="24">
        <f t="shared" si="87"/>
        <v>150163.93079202034</v>
      </c>
      <c r="X355" s="24">
        <f t="shared" si="93"/>
        <v>24278813.930792019</v>
      </c>
      <c r="Z355" s="28">
        <f t="shared" si="88"/>
        <v>-20598813.930792019</v>
      </c>
      <c r="AA355" s="28">
        <f t="shared" si="89"/>
        <v>-11993813.930792019</v>
      </c>
      <c r="AB355" s="29"/>
      <c r="AC355" s="30">
        <f t="shared" si="90"/>
        <v>4855762.7861584043</v>
      </c>
      <c r="AD355" s="30">
        <f t="shared" si="91"/>
        <v>19423051.144633617</v>
      </c>
      <c r="AE355" s="24"/>
      <c r="AF355" s="24">
        <f t="shared" si="94"/>
        <v>-73485.174134900299</v>
      </c>
      <c r="AG355" s="24">
        <f t="shared" si="95"/>
        <v>-39220.061234250643</v>
      </c>
      <c r="AI355" s="24">
        <f>IF(OR(B355="Q2",B355="Q3"),Business_peak/E355,Business_nonpeak/E355)</f>
        <v>14374.999999999998</v>
      </c>
      <c r="AJ355" s="24">
        <f>IF(OR(B355="Q2",B355="Q3"),Economic_peak/F355,Economic_nonpeak/F355)</f>
        <v>370.87912087912088</v>
      </c>
      <c r="AO355">
        <f>AF355/AI355</f>
        <v>-5.1120121137321952</v>
      </c>
      <c r="AP355">
        <f>AG355/AJ355</f>
        <v>-105.74890584642395</v>
      </c>
    </row>
    <row r="356" spans="1:42" x14ac:dyDescent="0.25">
      <c r="A356" s="6">
        <v>350</v>
      </c>
      <c r="B356" s="1" t="s">
        <v>1</v>
      </c>
      <c r="C356" s="1"/>
      <c r="D356" s="1">
        <v>175</v>
      </c>
      <c r="E356" s="1">
        <v>16</v>
      </c>
      <c r="F356" s="1">
        <v>167</v>
      </c>
      <c r="G356" s="3">
        <v>1</v>
      </c>
      <c r="N356" s="10">
        <f t="shared" si="80"/>
        <v>3679999.9999999995</v>
      </c>
      <c r="O356" s="10">
        <f t="shared" si="81"/>
        <v>11272500</v>
      </c>
      <c r="P356" s="24">
        <f t="shared" si="92"/>
        <v>14952500</v>
      </c>
      <c r="R356" s="10">
        <f t="shared" si="82"/>
        <v>2000000</v>
      </c>
      <c r="S356" s="10">
        <f t="shared" si="83"/>
        <v>1500000</v>
      </c>
      <c r="T356" s="10">
        <f t="shared" si="84"/>
        <v>20750600</v>
      </c>
      <c r="U356" s="24">
        <f t="shared" si="85"/>
        <v>3738125</v>
      </c>
      <c r="V356" s="10">
        <f t="shared" si="86"/>
        <v>300000</v>
      </c>
      <c r="W356" s="24">
        <f t="shared" si="87"/>
        <v>150163.93079202034</v>
      </c>
      <c r="X356" s="24">
        <f t="shared" si="93"/>
        <v>28438888.930792019</v>
      </c>
      <c r="Z356" s="28">
        <f t="shared" si="88"/>
        <v>-24758888.930792019</v>
      </c>
      <c r="AA356" s="28">
        <f t="shared" si="89"/>
        <v>-17166388.930792019</v>
      </c>
      <c r="AB356" s="29"/>
      <c r="AC356" s="30">
        <f t="shared" si="90"/>
        <v>5687777.7861584043</v>
      </c>
      <c r="AD356" s="30">
        <f t="shared" si="91"/>
        <v>22751111.144633617</v>
      </c>
      <c r="AE356" s="24"/>
      <c r="AF356" s="24">
        <f t="shared" si="94"/>
        <v>-125486.1116349003</v>
      </c>
      <c r="AG356" s="24">
        <f t="shared" si="95"/>
        <v>-68734.198470859978</v>
      </c>
      <c r="AI356" s="24">
        <f>IF(OR(B356="Q2",B356="Q3"),Business_peak/E356,Business_nonpeak/E356)</f>
        <v>14374.999999999998</v>
      </c>
      <c r="AJ356" s="24">
        <f>IF(OR(B356="Q2",B356="Q3"),Economic_peak/F356,Economic_nonpeak/F356)</f>
        <v>404.19161676646706</v>
      </c>
      <c r="AO356">
        <f>AF356/AI356</f>
        <v>-8.729468635471326</v>
      </c>
      <c r="AP356">
        <f>AG356/AJ356</f>
        <v>-170.05349843901655</v>
      </c>
    </row>
    <row r="357" spans="1:42" x14ac:dyDescent="0.25">
      <c r="A357" s="6">
        <v>351</v>
      </c>
      <c r="B357" s="1" t="s">
        <v>1</v>
      </c>
      <c r="C357" s="1"/>
      <c r="D357" s="1">
        <v>176</v>
      </c>
      <c r="E357" s="1">
        <v>26</v>
      </c>
      <c r="F357" s="1">
        <v>185</v>
      </c>
      <c r="G357" s="3">
        <v>-2</v>
      </c>
      <c r="N357" s="10">
        <f t="shared" si="80"/>
        <v>5979999.9999999991</v>
      </c>
      <c r="O357" s="10">
        <f t="shared" si="81"/>
        <v>12487500</v>
      </c>
      <c r="P357" s="24">
        <f t="shared" si="92"/>
        <v>18467500</v>
      </c>
      <c r="R357" s="10">
        <f t="shared" si="82"/>
        <v>2000000</v>
      </c>
      <c r="S357" s="10">
        <f t="shared" si="83"/>
        <v>2500000</v>
      </c>
      <c r="T357" s="10">
        <f t="shared" si="84"/>
        <v>12630800</v>
      </c>
      <c r="U357" s="24">
        <f t="shared" si="85"/>
        <v>4616875</v>
      </c>
      <c r="V357" s="10">
        <f t="shared" si="86"/>
        <v>300000</v>
      </c>
      <c r="W357" s="24">
        <f t="shared" si="87"/>
        <v>150163.93079202034</v>
      </c>
      <c r="X357" s="24">
        <f t="shared" si="93"/>
        <v>22197838.930792019</v>
      </c>
      <c r="Z357" s="28">
        <f t="shared" si="88"/>
        <v>-16217838.930792019</v>
      </c>
      <c r="AA357" s="28">
        <f t="shared" si="89"/>
        <v>-9710338.9307920188</v>
      </c>
      <c r="AB357" s="29"/>
      <c r="AC357" s="30">
        <f t="shared" si="90"/>
        <v>4439567.7861584043</v>
      </c>
      <c r="AD357" s="30">
        <f t="shared" si="91"/>
        <v>17758271.144633617</v>
      </c>
      <c r="AE357" s="24"/>
      <c r="AF357" s="24">
        <f t="shared" si="94"/>
        <v>59247.392840061337</v>
      </c>
      <c r="AG357" s="24">
        <f t="shared" si="95"/>
        <v>-28490.654835857389</v>
      </c>
      <c r="AI357" s="24">
        <f>IF(OR(B357="Q2",B357="Q3"),Business_peak/E357,Business_nonpeak/E357)</f>
        <v>8846.1538461538457</v>
      </c>
      <c r="AJ357" s="24">
        <f>IF(OR(B357="Q2",B357="Q3"),Economic_peak/F357,Economic_nonpeak/F357)</f>
        <v>364.86486486486484</v>
      </c>
      <c r="AO357">
        <f>AF357/AI357</f>
        <v>6.6975313645286736</v>
      </c>
      <c r="AP357">
        <f>AG357/AJ357</f>
        <v>-78.085498439016547</v>
      </c>
    </row>
    <row r="358" spans="1:42" x14ac:dyDescent="0.25">
      <c r="A358" s="6">
        <v>352</v>
      </c>
      <c r="B358" s="1" t="s">
        <v>1</v>
      </c>
      <c r="C358" s="1"/>
      <c r="D358" s="1">
        <v>176</v>
      </c>
      <c r="E358" s="1">
        <v>15</v>
      </c>
      <c r="F358" s="1">
        <v>195</v>
      </c>
      <c r="G358" s="3">
        <v>2</v>
      </c>
      <c r="N358" s="10">
        <f t="shared" si="80"/>
        <v>3449999.9999999995</v>
      </c>
      <c r="O358" s="10">
        <f t="shared" si="81"/>
        <v>13162500</v>
      </c>
      <c r="P358" s="24">
        <f t="shared" si="92"/>
        <v>16612500</v>
      </c>
      <c r="R358" s="10">
        <f t="shared" si="82"/>
        <v>2000000</v>
      </c>
      <c r="S358" s="10">
        <f t="shared" si="83"/>
        <v>1500000</v>
      </c>
      <c r="T358" s="10">
        <f t="shared" si="84"/>
        <v>23457200</v>
      </c>
      <c r="U358" s="24">
        <f t="shared" si="85"/>
        <v>4153125</v>
      </c>
      <c r="V358" s="10">
        <f t="shared" si="86"/>
        <v>300000</v>
      </c>
      <c r="W358" s="24">
        <f t="shared" si="87"/>
        <v>150163.93079202034</v>
      </c>
      <c r="X358" s="24">
        <f t="shared" si="93"/>
        <v>31560488.930792019</v>
      </c>
      <c r="Z358" s="28">
        <f t="shared" si="88"/>
        <v>-28110488.930792019</v>
      </c>
      <c r="AA358" s="28">
        <f t="shared" si="89"/>
        <v>-18397988.930792019</v>
      </c>
      <c r="AB358" s="29"/>
      <c r="AC358" s="30">
        <f t="shared" si="90"/>
        <v>6312097.7861584043</v>
      </c>
      <c r="AD358" s="30">
        <f t="shared" si="91"/>
        <v>25248391.144633617</v>
      </c>
      <c r="AE358" s="24"/>
      <c r="AF358" s="24">
        <f t="shared" si="94"/>
        <v>-190806.51907722699</v>
      </c>
      <c r="AG358" s="24">
        <f t="shared" si="95"/>
        <v>-61978.928946839063</v>
      </c>
      <c r="AI358" s="24">
        <f>IF(OR(B358="Q2",B358="Q3"),Business_peak/E358,Business_nonpeak/E358)</f>
        <v>15333.333333333332</v>
      </c>
      <c r="AJ358" s="24">
        <f>IF(OR(B358="Q2",B358="Q3"),Economic_peak/F358,Economic_nonpeak/F358)</f>
        <v>346.15384615384613</v>
      </c>
      <c r="AO358">
        <f>AF358/AI358</f>
        <v>-12.443903418080021</v>
      </c>
      <c r="AP358">
        <f>AG358/AJ358</f>
        <v>-179.05023917975731</v>
      </c>
    </row>
    <row r="359" spans="1:42" x14ac:dyDescent="0.25">
      <c r="A359" s="6">
        <v>353</v>
      </c>
      <c r="B359" s="1" t="s">
        <v>1</v>
      </c>
      <c r="C359" s="1"/>
      <c r="D359" s="1">
        <v>177</v>
      </c>
      <c r="E359" s="1">
        <v>19</v>
      </c>
      <c r="F359" s="1">
        <v>211</v>
      </c>
      <c r="G359" s="3">
        <v>0</v>
      </c>
      <c r="N359" s="10">
        <f t="shared" si="80"/>
        <v>4369999.9999999991</v>
      </c>
      <c r="O359" s="10">
        <f t="shared" si="81"/>
        <v>14242500</v>
      </c>
      <c r="P359" s="24">
        <f t="shared" si="92"/>
        <v>18612500</v>
      </c>
      <c r="R359" s="10">
        <f t="shared" si="82"/>
        <v>2000000</v>
      </c>
      <c r="S359" s="10">
        <f t="shared" si="83"/>
        <v>2500000</v>
      </c>
      <c r="T359" s="10">
        <f t="shared" si="84"/>
        <v>18044000</v>
      </c>
      <c r="U359" s="24">
        <f t="shared" si="85"/>
        <v>4653125</v>
      </c>
      <c r="V359" s="10">
        <f t="shared" si="86"/>
        <v>300000</v>
      </c>
      <c r="W359" s="24">
        <f t="shared" si="87"/>
        <v>150163.93079202034</v>
      </c>
      <c r="X359" s="24">
        <f t="shared" si="93"/>
        <v>27647288.930792019</v>
      </c>
      <c r="Z359" s="28">
        <f t="shared" si="88"/>
        <v>-23277288.930792019</v>
      </c>
      <c r="AA359" s="28">
        <f t="shared" si="89"/>
        <v>-13404788.930792019</v>
      </c>
      <c r="AB359" s="29"/>
      <c r="AC359" s="30">
        <f t="shared" si="90"/>
        <v>5529457.7861584043</v>
      </c>
      <c r="AD359" s="30">
        <f t="shared" si="91"/>
        <v>22117831.144633617</v>
      </c>
      <c r="AE359" s="24"/>
      <c r="AF359" s="24">
        <f t="shared" si="94"/>
        <v>-61024.094008337117</v>
      </c>
      <c r="AG359" s="24">
        <f t="shared" si="95"/>
        <v>-37323.844287363114</v>
      </c>
      <c r="AI359" s="24">
        <f>IF(OR(B359="Q2",B359="Q3"),Business_peak/E359,Business_nonpeak/E359)</f>
        <v>12105.263157894735</v>
      </c>
      <c r="AJ359" s="24">
        <f>IF(OR(B359="Q2",B359="Q3"),Economic_peak/F359,Economic_nonpeak/F359)</f>
        <v>319.90521327014216</v>
      </c>
      <c r="AO359">
        <f>AF359/AI359</f>
        <v>-5.0411208093843713</v>
      </c>
      <c r="AP359">
        <f>AG359/AJ359</f>
        <v>-116.67157251309064</v>
      </c>
    </row>
    <row r="360" spans="1:42" x14ac:dyDescent="0.25">
      <c r="A360" s="6">
        <v>354</v>
      </c>
      <c r="B360" s="1" t="s">
        <v>1</v>
      </c>
      <c r="C360" s="1"/>
      <c r="D360" s="1">
        <v>177</v>
      </c>
      <c r="E360" s="1">
        <v>24</v>
      </c>
      <c r="F360" s="1">
        <v>217</v>
      </c>
      <c r="G360" s="3">
        <v>0</v>
      </c>
      <c r="N360" s="10">
        <f t="shared" si="80"/>
        <v>5519999.9999999991</v>
      </c>
      <c r="O360" s="10">
        <f t="shared" si="81"/>
        <v>14647500</v>
      </c>
      <c r="P360" s="24">
        <f t="shared" si="92"/>
        <v>20167500</v>
      </c>
      <c r="R360" s="10">
        <f t="shared" si="82"/>
        <v>2000000</v>
      </c>
      <c r="S360" s="10">
        <f t="shared" si="83"/>
        <v>1500000</v>
      </c>
      <c r="T360" s="10">
        <f t="shared" si="84"/>
        <v>18044000</v>
      </c>
      <c r="U360" s="24">
        <f t="shared" si="85"/>
        <v>5041875</v>
      </c>
      <c r="V360" s="10">
        <f t="shared" si="86"/>
        <v>300000</v>
      </c>
      <c r="W360" s="24">
        <f t="shared" si="87"/>
        <v>150163.93079202034</v>
      </c>
      <c r="X360" s="24">
        <f t="shared" si="93"/>
        <v>27036038.930792019</v>
      </c>
      <c r="Z360" s="28">
        <f t="shared" si="88"/>
        <v>-21516038.930792019</v>
      </c>
      <c r="AA360" s="28">
        <f t="shared" si="89"/>
        <v>-12388538.930792019</v>
      </c>
      <c r="AB360" s="29"/>
      <c r="AC360" s="30">
        <f t="shared" si="90"/>
        <v>5407207.7861584043</v>
      </c>
      <c r="AD360" s="30">
        <f t="shared" si="91"/>
        <v>21628831.144633617</v>
      </c>
      <c r="AE360" s="24"/>
      <c r="AF360" s="24">
        <f t="shared" si="94"/>
        <v>4699.6755767331151</v>
      </c>
      <c r="AG360" s="24">
        <f t="shared" si="95"/>
        <v>-32172.032924578882</v>
      </c>
      <c r="AI360" s="24">
        <f>IF(OR(B360="Q2",B360="Q3"),Business_peak/E360,Business_nonpeak/E360)</f>
        <v>9583.3333333333321</v>
      </c>
      <c r="AJ360" s="24">
        <f>IF(OR(B360="Q2",B360="Q3"),Economic_peak/F360,Economic_nonpeak/F360)</f>
        <v>311.05990783410141</v>
      </c>
      <c r="AO360">
        <f>AF360/AI360</f>
        <v>0.49040092974606425</v>
      </c>
      <c r="AP360">
        <f>AG360/AJ360</f>
        <v>-103.42712806864617</v>
      </c>
    </row>
    <row r="361" spans="1:42" x14ac:dyDescent="0.25">
      <c r="A361" s="6">
        <v>355</v>
      </c>
      <c r="B361" s="1" t="s">
        <v>1</v>
      </c>
      <c r="C361" s="1"/>
      <c r="D361" s="1">
        <v>178</v>
      </c>
      <c r="E361" s="1">
        <v>27</v>
      </c>
      <c r="F361" s="1">
        <v>222</v>
      </c>
      <c r="G361" s="3">
        <v>-2</v>
      </c>
      <c r="N361" s="10">
        <f t="shared" si="80"/>
        <v>6209999.9999999991</v>
      </c>
      <c r="O361" s="10">
        <f t="shared" si="81"/>
        <v>14985000</v>
      </c>
      <c r="P361" s="24">
        <f t="shared" si="92"/>
        <v>21195000</v>
      </c>
      <c r="R361" s="10">
        <f t="shared" si="82"/>
        <v>2000000</v>
      </c>
      <c r="S361" s="10">
        <f t="shared" si="83"/>
        <v>2500000</v>
      </c>
      <c r="T361" s="10">
        <f t="shared" si="84"/>
        <v>12630800</v>
      </c>
      <c r="U361" s="24">
        <f t="shared" si="85"/>
        <v>5298750</v>
      </c>
      <c r="V361" s="10">
        <f t="shared" si="86"/>
        <v>300000</v>
      </c>
      <c r="W361" s="24">
        <f t="shared" si="87"/>
        <v>150163.93079202034</v>
      </c>
      <c r="X361" s="24">
        <f t="shared" si="93"/>
        <v>22879713.930792019</v>
      </c>
      <c r="Z361" s="28">
        <f t="shared" si="88"/>
        <v>-16669713.930792019</v>
      </c>
      <c r="AA361" s="28">
        <f t="shared" si="89"/>
        <v>-7894713.9307920188</v>
      </c>
      <c r="AB361" s="29"/>
      <c r="AC361" s="30">
        <f t="shared" si="90"/>
        <v>4575942.7861584043</v>
      </c>
      <c r="AD361" s="30">
        <f t="shared" si="91"/>
        <v>18303771.144633617</v>
      </c>
      <c r="AE361" s="24"/>
      <c r="AF361" s="24">
        <f t="shared" si="94"/>
        <v>60520.637549688698</v>
      </c>
      <c r="AG361" s="24">
        <f t="shared" si="95"/>
        <v>-14949.4195704217</v>
      </c>
      <c r="AI361" s="24">
        <f>IF(OR(B361="Q2",B361="Q3"),Business_peak/E361,Business_nonpeak/E361)</f>
        <v>8518.5185185185182</v>
      </c>
      <c r="AJ361" s="24">
        <f>IF(OR(B361="Q2",B361="Q3"),Economic_peak/F361,Economic_nonpeak/F361)</f>
        <v>304.05405405405406</v>
      </c>
      <c r="AO361">
        <f>AF361/AI361</f>
        <v>7.1045965819199779</v>
      </c>
      <c r="AP361">
        <f>AG361/AJ361</f>
        <v>-49.166979920498036</v>
      </c>
    </row>
    <row r="362" spans="1:42" x14ac:dyDescent="0.25">
      <c r="A362" s="6">
        <v>356</v>
      </c>
      <c r="B362" s="1" t="s">
        <v>1</v>
      </c>
      <c r="C362" s="1"/>
      <c r="D362" s="1">
        <v>178</v>
      </c>
      <c r="E362" s="1">
        <v>21</v>
      </c>
      <c r="F362" s="1">
        <v>239</v>
      </c>
      <c r="G362" s="3">
        <v>1</v>
      </c>
      <c r="N362" s="10">
        <f t="shared" si="80"/>
        <v>4829999.9999999991</v>
      </c>
      <c r="O362" s="10">
        <f t="shared" si="81"/>
        <v>16132500</v>
      </c>
      <c r="P362" s="24">
        <f t="shared" si="92"/>
        <v>20962500</v>
      </c>
      <c r="R362" s="10">
        <f t="shared" si="82"/>
        <v>2000000</v>
      </c>
      <c r="S362" s="10">
        <f t="shared" si="83"/>
        <v>1500000</v>
      </c>
      <c r="T362" s="10">
        <f t="shared" si="84"/>
        <v>20750600</v>
      </c>
      <c r="U362" s="24">
        <f t="shared" si="85"/>
        <v>5240625</v>
      </c>
      <c r="V362" s="10">
        <f t="shared" si="86"/>
        <v>300000</v>
      </c>
      <c r="W362" s="24">
        <f t="shared" si="87"/>
        <v>150163.93079202034</v>
      </c>
      <c r="X362" s="24">
        <f t="shared" si="93"/>
        <v>29941388.930792019</v>
      </c>
      <c r="Z362" s="28">
        <f t="shared" si="88"/>
        <v>-25111388.930792019</v>
      </c>
      <c r="AA362" s="28">
        <f t="shared" si="89"/>
        <v>-13808888.930792019</v>
      </c>
      <c r="AB362" s="29"/>
      <c r="AC362" s="30">
        <f t="shared" si="90"/>
        <v>5988277.7861584043</v>
      </c>
      <c r="AD362" s="30">
        <f t="shared" si="91"/>
        <v>23953111.144633617</v>
      </c>
      <c r="AE362" s="24"/>
      <c r="AF362" s="24">
        <f t="shared" si="94"/>
        <v>-55156.085055162155</v>
      </c>
      <c r="AG362" s="24">
        <f t="shared" si="95"/>
        <v>-32722.222362483753</v>
      </c>
      <c r="AI362" s="24">
        <f>IF(OR(B362="Q2",B362="Q3"),Business_peak/E362,Business_nonpeak/E362)</f>
        <v>10952.38095238095</v>
      </c>
      <c r="AJ362" s="24">
        <f>IF(OR(B362="Q2",B362="Q3"),Economic_peak/F362,Economic_nonpeak/F362)</f>
        <v>282.42677824267781</v>
      </c>
      <c r="AO362">
        <f>AF362/AI362</f>
        <v>-5.0359903746017629</v>
      </c>
      <c r="AP362">
        <f>AG362/AJ362</f>
        <v>-115.86090584642396</v>
      </c>
    </row>
    <row r="363" spans="1:42" x14ac:dyDescent="0.25">
      <c r="A363" s="6">
        <v>357</v>
      </c>
      <c r="B363" s="1" t="s">
        <v>1</v>
      </c>
      <c r="C363" s="1"/>
      <c r="D363" s="1">
        <v>179</v>
      </c>
      <c r="E363" s="1">
        <v>18</v>
      </c>
      <c r="F363" s="1">
        <v>180</v>
      </c>
      <c r="G363" s="3">
        <v>-1</v>
      </c>
      <c r="N363" s="10">
        <f t="shared" si="80"/>
        <v>4139999.9999999995</v>
      </c>
      <c r="O363" s="10">
        <f t="shared" si="81"/>
        <v>12150000</v>
      </c>
      <c r="P363" s="24">
        <f t="shared" si="92"/>
        <v>16290000</v>
      </c>
      <c r="R363" s="10">
        <f t="shared" si="82"/>
        <v>2000000</v>
      </c>
      <c r="S363" s="10">
        <f t="shared" si="83"/>
        <v>2500000</v>
      </c>
      <c r="T363" s="10">
        <f t="shared" si="84"/>
        <v>15337400</v>
      </c>
      <c r="U363" s="24">
        <f t="shared" si="85"/>
        <v>4072500</v>
      </c>
      <c r="V363" s="10">
        <f t="shared" si="86"/>
        <v>300000</v>
      </c>
      <c r="W363" s="24">
        <f t="shared" si="87"/>
        <v>150163.93079202034</v>
      </c>
      <c r="X363" s="24">
        <f t="shared" si="93"/>
        <v>24360063.930792019</v>
      </c>
      <c r="Z363" s="28">
        <f t="shared" si="88"/>
        <v>-20220063.930792019</v>
      </c>
      <c r="AA363" s="28">
        <f t="shared" si="89"/>
        <v>-12210063.930792019</v>
      </c>
      <c r="AB363" s="29"/>
      <c r="AC363" s="30">
        <f t="shared" si="90"/>
        <v>4872012.7861584043</v>
      </c>
      <c r="AD363" s="30">
        <f t="shared" si="91"/>
        <v>19488051.144633617</v>
      </c>
      <c r="AE363" s="24"/>
      <c r="AF363" s="24">
        <f t="shared" si="94"/>
        <v>-40667.377008800264</v>
      </c>
      <c r="AG363" s="24">
        <f t="shared" si="95"/>
        <v>-40766.950803520092</v>
      </c>
      <c r="AI363" s="24">
        <f>IF(OR(B363="Q2",B363="Q3"),Business_peak/E363,Business_nonpeak/E363)</f>
        <v>12777.777777777776</v>
      </c>
      <c r="AJ363" s="24">
        <f>IF(OR(B363="Q2",B363="Q3"),Economic_peak/F363,Economic_nonpeak/F363)</f>
        <v>375</v>
      </c>
      <c r="AO363">
        <f>AF363/AI363</f>
        <v>-3.1826642876452387</v>
      </c>
      <c r="AP363">
        <f>AG363/AJ363</f>
        <v>-108.71186880938691</v>
      </c>
    </row>
    <row r="364" spans="1:42" x14ac:dyDescent="0.25">
      <c r="A364" s="6">
        <v>358</v>
      </c>
      <c r="B364" s="1" t="s">
        <v>1</v>
      </c>
      <c r="C364" s="1"/>
      <c r="D364" s="1">
        <v>179</v>
      </c>
      <c r="E364" s="1">
        <v>17</v>
      </c>
      <c r="F364" s="1">
        <v>224</v>
      </c>
      <c r="G364" s="3">
        <v>2</v>
      </c>
      <c r="N364" s="10">
        <f t="shared" si="80"/>
        <v>3909999.9999999995</v>
      </c>
      <c r="O364" s="10">
        <f t="shared" si="81"/>
        <v>15120000</v>
      </c>
      <c r="P364" s="24">
        <f t="shared" si="92"/>
        <v>19030000</v>
      </c>
      <c r="R364" s="10">
        <f t="shared" si="82"/>
        <v>2000000</v>
      </c>
      <c r="S364" s="10">
        <f t="shared" si="83"/>
        <v>1500000</v>
      </c>
      <c r="T364" s="10">
        <f t="shared" si="84"/>
        <v>23457200</v>
      </c>
      <c r="U364" s="24">
        <f t="shared" si="85"/>
        <v>4757500</v>
      </c>
      <c r="V364" s="10">
        <f t="shared" si="86"/>
        <v>300000</v>
      </c>
      <c r="W364" s="24">
        <f t="shared" si="87"/>
        <v>150163.93079202034</v>
      </c>
      <c r="X364" s="24">
        <f t="shared" si="93"/>
        <v>32164863.930792019</v>
      </c>
      <c r="Z364" s="28">
        <f t="shared" si="88"/>
        <v>-28254863.930792019</v>
      </c>
      <c r="AA364" s="28">
        <f t="shared" si="89"/>
        <v>-17044863.930792019</v>
      </c>
      <c r="AB364" s="29"/>
      <c r="AC364" s="30">
        <f t="shared" si="90"/>
        <v>6432972.7861584043</v>
      </c>
      <c r="AD364" s="30">
        <f t="shared" si="91"/>
        <v>25731891.144633617</v>
      </c>
      <c r="AE364" s="24"/>
      <c r="AF364" s="24">
        <f t="shared" si="94"/>
        <v>-148410.16389167088</v>
      </c>
      <c r="AG364" s="24">
        <f t="shared" si="95"/>
        <v>-47374.514038542933</v>
      </c>
      <c r="AI364" s="24">
        <f>IF(OR(B364="Q2",B364="Q3"),Business_peak/E364,Business_nonpeak/E364)</f>
        <v>13529.411764705881</v>
      </c>
      <c r="AJ364" s="24">
        <f>IF(OR(B364="Q2",B364="Q3"),Economic_peak/F364,Economic_nonpeak/F364)</f>
        <v>301.33928571428572</v>
      </c>
      <c r="AO364">
        <f>AF364/AI364</f>
        <v>-10.969446896340893</v>
      </c>
      <c r="AP364">
        <f>AG364/AJ364</f>
        <v>-157.21320214272023</v>
      </c>
    </row>
    <row r="365" spans="1:42" x14ac:dyDescent="0.25">
      <c r="A365" s="6">
        <v>359</v>
      </c>
      <c r="B365" s="1" t="s">
        <v>1</v>
      </c>
      <c r="C365" s="1"/>
      <c r="D365" s="1">
        <v>180</v>
      </c>
      <c r="E365" s="1">
        <v>18</v>
      </c>
      <c r="F365" s="1">
        <v>182</v>
      </c>
      <c r="G365" s="3">
        <v>-2</v>
      </c>
      <c r="N365" s="10">
        <f t="shared" si="80"/>
        <v>4139999.9999999995</v>
      </c>
      <c r="O365" s="10">
        <f t="shared" si="81"/>
        <v>12285000</v>
      </c>
      <c r="P365" s="24">
        <f t="shared" si="92"/>
        <v>16425000</v>
      </c>
      <c r="R365" s="10">
        <f t="shared" si="82"/>
        <v>2000000</v>
      </c>
      <c r="S365" s="10">
        <f t="shared" si="83"/>
        <v>2500000</v>
      </c>
      <c r="T365" s="10">
        <f t="shared" si="84"/>
        <v>12630800</v>
      </c>
      <c r="U365" s="24">
        <f t="shared" si="85"/>
        <v>4106250</v>
      </c>
      <c r="V365" s="10">
        <f t="shared" si="86"/>
        <v>300000</v>
      </c>
      <c r="W365" s="24">
        <f t="shared" si="87"/>
        <v>150163.93079202034</v>
      </c>
      <c r="X365" s="24">
        <f t="shared" si="93"/>
        <v>21687213.930792019</v>
      </c>
      <c r="Z365" s="28">
        <f t="shared" si="88"/>
        <v>-17547213.930792019</v>
      </c>
      <c r="AA365" s="28">
        <f t="shared" si="89"/>
        <v>-9402213.9307920188</v>
      </c>
      <c r="AB365" s="29"/>
      <c r="AC365" s="30">
        <f t="shared" si="90"/>
        <v>4337442.7861584043</v>
      </c>
      <c r="AD365" s="30">
        <f t="shared" si="91"/>
        <v>17349771.144633617</v>
      </c>
      <c r="AE365" s="24"/>
      <c r="AF365" s="24">
        <f t="shared" si="94"/>
        <v>-10969.043675466932</v>
      </c>
      <c r="AG365" s="24">
        <f t="shared" si="95"/>
        <v>-27828.412882602293</v>
      </c>
      <c r="AI365" s="24">
        <f>IF(OR(B365="Q2",B365="Q3"),Business_peak/E365,Business_nonpeak/E365)</f>
        <v>12777.777777777776</v>
      </c>
      <c r="AJ365" s="24">
        <f>IF(OR(B365="Q2",B365="Q3"),Economic_peak/F365,Economic_nonpeak/F365)</f>
        <v>370.87912087912088</v>
      </c>
      <c r="AO365">
        <f>AF365/AI365</f>
        <v>-0.85844689634089044</v>
      </c>
      <c r="AP365">
        <f>AG365/AJ365</f>
        <v>-75.033646587164696</v>
      </c>
    </row>
    <row r="366" spans="1:42" x14ac:dyDescent="0.25">
      <c r="A366" s="6">
        <v>360</v>
      </c>
      <c r="B366" s="1" t="s">
        <v>1</v>
      </c>
      <c r="C366" s="1"/>
      <c r="D366" s="1">
        <v>180</v>
      </c>
      <c r="E366" s="1">
        <v>25</v>
      </c>
      <c r="F366" s="1">
        <v>166</v>
      </c>
      <c r="G366" s="3">
        <v>2</v>
      </c>
      <c r="N366" s="10">
        <f t="shared" si="80"/>
        <v>5749999.9999999991</v>
      </c>
      <c r="O366" s="10">
        <f t="shared" si="81"/>
        <v>11205000</v>
      </c>
      <c r="P366" s="24">
        <f t="shared" si="92"/>
        <v>16955000</v>
      </c>
      <c r="R366" s="10">
        <f t="shared" si="82"/>
        <v>2000000</v>
      </c>
      <c r="S366" s="10">
        <f t="shared" si="83"/>
        <v>1500000</v>
      </c>
      <c r="T366" s="10">
        <f t="shared" si="84"/>
        <v>23457200</v>
      </c>
      <c r="U366" s="24">
        <f t="shared" si="85"/>
        <v>4238750</v>
      </c>
      <c r="V366" s="10">
        <f t="shared" si="86"/>
        <v>300000</v>
      </c>
      <c r="W366" s="24">
        <f t="shared" si="87"/>
        <v>150163.93079202034</v>
      </c>
      <c r="X366" s="24">
        <f t="shared" si="93"/>
        <v>31646113.930792019</v>
      </c>
      <c r="Z366" s="28">
        <f t="shared" si="88"/>
        <v>-25896113.930792019</v>
      </c>
      <c r="AA366" s="28">
        <f t="shared" si="89"/>
        <v>-20441113.930792019</v>
      </c>
      <c r="AB366" s="29"/>
      <c r="AC366" s="30">
        <f t="shared" si="90"/>
        <v>6329222.7861584043</v>
      </c>
      <c r="AD366" s="30">
        <f t="shared" si="91"/>
        <v>25316891.144633617</v>
      </c>
      <c r="AE366" s="24"/>
      <c r="AF366" s="24">
        <f t="shared" si="94"/>
        <v>-23168.911446336209</v>
      </c>
      <c r="AG366" s="24">
        <f t="shared" si="95"/>
        <v>-85011.392437551913</v>
      </c>
      <c r="AI366" s="24">
        <f>IF(OR(B366="Q2",B366="Q3"),Business_peak/E366,Business_nonpeak/E366)</f>
        <v>9199.9999999999982</v>
      </c>
      <c r="AJ366" s="24">
        <f>IF(OR(B366="Q2",B366="Q3"),Economic_peak/F366,Economic_nonpeak/F366)</f>
        <v>406.62650602409639</v>
      </c>
      <c r="AO366">
        <f>AF366/AI366</f>
        <v>-2.5183599398191538</v>
      </c>
      <c r="AP366">
        <f>AG366/AJ366</f>
        <v>-209.06505399457211</v>
      </c>
    </row>
    <row r="367" spans="1:42" x14ac:dyDescent="0.25">
      <c r="A367" s="6">
        <v>361</v>
      </c>
      <c r="B367" s="1" t="s">
        <v>2</v>
      </c>
      <c r="C367" s="1"/>
      <c r="D367" s="1">
        <v>181</v>
      </c>
      <c r="E367" s="1">
        <v>21</v>
      </c>
      <c r="F367" s="1">
        <v>195</v>
      </c>
      <c r="G367" s="3">
        <v>-2</v>
      </c>
      <c r="N367" s="10">
        <f t="shared" si="80"/>
        <v>4829999.9999999991</v>
      </c>
      <c r="O367" s="10">
        <f t="shared" si="81"/>
        <v>13162500</v>
      </c>
      <c r="P367" s="24">
        <f t="shared" si="92"/>
        <v>17992500</v>
      </c>
      <c r="R367" s="10">
        <f t="shared" si="82"/>
        <v>2000000</v>
      </c>
      <c r="S367" s="10">
        <f t="shared" si="83"/>
        <v>2500000</v>
      </c>
      <c r="T367" s="10">
        <f t="shared" si="84"/>
        <v>12630800</v>
      </c>
      <c r="U367" s="24">
        <f t="shared" si="85"/>
        <v>4498125</v>
      </c>
      <c r="V367" s="10">
        <f t="shared" si="86"/>
        <v>300000</v>
      </c>
      <c r="W367" s="24">
        <f t="shared" si="87"/>
        <v>150163.93079202034</v>
      </c>
      <c r="X367" s="24">
        <f t="shared" si="93"/>
        <v>22079088.930792019</v>
      </c>
      <c r="Z367" s="28">
        <f t="shared" si="88"/>
        <v>-17249088.930792019</v>
      </c>
      <c r="AA367" s="28">
        <f t="shared" si="89"/>
        <v>-8916588.9307920188</v>
      </c>
      <c r="AB367" s="29"/>
      <c r="AC367" s="30">
        <f t="shared" si="90"/>
        <v>4415817.7861584043</v>
      </c>
      <c r="AD367" s="30">
        <f t="shared" si="91"/>
        <v>17663271.144633617</v>
      </c>
      <c r="AE367" s="24"/>
      <c r="AF367" s="24">
        <f t="shared" si="94"/>
        <v>19722.962563885463</v>
      </c>
      <c r="AG367" s="24">
        <f t="shared" si="95"/>
        <v>-23080.877664787782</v>
      </c>
      <c r="AI367" s="24">
        <f>IF(OR(B367="Q2",B367="Q3"),Business_peak/E367,Business_nonpeak/E367)</f>
        <v>10952.38095238095</v>
      </c>
      <c r="AJ367" s="24">
        <f>IF(OR(B367="Q2",B367="Q3"),Economic_peak/F367,Economic_nonpeak/F367)</f>
        <v>346.15384615384613</v>
      </c>
      <c r="AO367">
        <f>AF367/AI367</f>
        <v>1.8007922340938904</v>
      </c>
      <c r="AP367">
        <f>AG367/AJ367</f>
        <v>-66.678091031609156</v>
      </c>
    </row>
    <row r="368" spans="1:42" x14ac:dyDescent="0.25">
      <c r="A368" s="6">
        <v>362</v>
      </c>
      <c r="B368" s="1" t="s">
        <v>2</v>
      </c>
      <c r="C368" s="1"/>
      <c r="D368" s="1">
        <v>181</v>
      </c>
      <c r="E368" s="1">
        <v>20</v>
      </c>
      <c r="F368" s="1">
        <v>232</v>
      </c>
      <c r="G368" s="3">
        <v>0</v>
      </c>
      <c r="N368" s="10">
        <f t="shared" si="80"/>
        <v>4599999.9999999991</v>
      </c>
      <c r="O368" s="10">
        <f t="shared" si="81"/>
        <v>15660000</v>
      </c>
      <c r="P368" s="24">
        <f t="shared" si="92"/>
        <v>20260000</v>
      </c>
      <c r="R368" s="10">
        <f t="shared" si="82"/>
        <v>2000000</v>
      </c>
      <c r="S368" s="10">
        <f t="shared" si="83"/>
        <v>1500000</v>
      </c>
      <c r="T368" s="10">
        <f t="shared" si="84"/>
        <v>18044000</v>
      </c>
      <c r="U368" s="24">
        <f t="shared" si="85"/>
        <v>5065000</v>
      </c>
      <c r="V368" s="10">
        <f t="shared" si="86"/>
        <v>300000</v>
      </c>
      <c r="W368" s="24">
        <f t="shared" si="87"/>
        <v>150163.93079202034</v>
      </c>
      <c r="X368" s="24">
        <f t="shared" si="93"/>
        <v>27059163.930792019</v>
      </c>
      <c r="Z368" s="28">
        <f t="shared" si="88"/>
        <v>-22459163.930792019</v>
      </c>
      <c r="AA368" s="28">
        <f t="shared" si="89"/>
        <v>-11399163.930792019</v>
      </c>
      <c r="AB368" s="29"/>
      <c r="AC368" s="30">
        <f t="shared" si="90"/>
        <v>5411832.7861584043</v>
      </c>
      <c r="AD368" s="30">
        <f t="shared" si="91"/>
        <v>21647331.144633617</v>
      </c>
      <c r="AE368" s="24"/>
      <c r="AF368" s="24">
        <f t="shared" si="94"/>
        <v>-40591.639307920261</v>
      </c>
      <c r="AG368" s="24">
        <f t="shared" si="95"/>
        <v>-25807.461830317316</v>
      </c>
      <c r="AI368" s="24">
        <f>IF(OR(B368="Q2",B368="Q3"),Business_peak/E368,Business_nonpeak/E368)</f>
        <v>11499.999999999998</v>
      </c>
      <c r="AJ368" s="24">
        <f>IF(OR(B368="Q2",B368="Q3"),Economic_peak/F368,Economic_nonpeak/F368)</f>
        <v>290.94827586206895</v>
      </c>
      <c r="AO368">
        <f>AF368/AI368</f>
        <v>-3.5297077659061102</v>
      </c>
      <c r="AP368">
        <f>AG368/AJ368</f>
        <v>-88.701202142720263</v>
      </c>
    </row>
    <row r="369" spans="1:42" x14ac:dyDescent="0.25">
      <c r="A369" s="6">
        <v>363</v>
      </c>
      <c r="B369" s="1" t="s">
        <v>2</v>
      </c>
      <c r="C369" s="1"/>
      <c r="D369" s="1">
        <v>182</v>
      </c>
      <c r="E369" s="1">
        <v>16</v>
      </c>
      <c r="F369" s="1">
        <v>199</v>
      </c>
      <c r="G369" s="3">
        <v>-1</v>
      </c>
      <c r="N369" s="10">
        <f t="shared" si="80"/>
        <v>3679999.9999999995</v>
      </c>
      <c r="O369" s="10">
        <f t="shared" si="81"/>
        <v>13432500</v>
      </c>
      <c r="P369" s="24">
        <f t="shared" si="92"/>
        <v>17112500</v>
      </c>
      <c r="R369" s="10">
        <f t="shared" si="82"/>
        <v>2000000</v>
      </c>
      <c r="S369" s="10">
        <f t="shared" si="83"/>
        <v>2500000</v>
      </c>
      <c r="T369" s="10">
        <f t="shared" si="84"/>
        <v>15337400</v>
      </c>
      <c r="U369" s="24">
        <f t="shared" si="85"/>
        <v>4278125</v>
      </c>
      <c r="V369" s="10">
        <f t="shared" si="86"/>
        <v>300000</v>
      </c>
      <c r="W369" s="24">
        <f t="shared" si="87"/>
        <v>150163.93079202034</v>
      </c>
      <c r="X369" s="24">
        <f t="shared" si="93"/>
        <v>24565688.930792019</v>
      </c>
      <c r="Z369" s="28">
        <f t="shared" si="88"/>
        <v>-20885688.930792019</v>
      </c>
      <c r="AA369" s="28">
        <f t="shared" si="89"/>
        <v>-11133188.930792019</v>
      </c>
      <c r="AB369" s="29"/>
      <c r="AC369" s="30">
        <f t="shared" si="90"/>
        <v>4913137.7861584043</v>
      </c>
      <c r="AD369" s="30">
        <f t="shared" si="91"/>
        <v>19652551.144633617</v>
      </c>
      <c r="AE369" s="24"/>
      <c r="AF369" s="24">
        <f t="shared" si="94"/>
        <v>-77071.111634900299</v>
      </c>
      <c r="AG369" s="24">
        <f t="shared" si="95"/>
        <v>-31256.538415244308</v>
      </c>
      <c r="AI369" s="24">
        <f>IF(OR(B369="Q2",B369="Q3"),Business_peak/E369,Business_nonpeak/E369)</f>
        <v>14374.999999999998</v>
      </c>
      <c r="AJ369" s="24">
        <f>IF(OR(B369="Q2",B369="Q3"),Economic_peak/F369,Economic_nonpeak/F369)</f>
        <v>339.1959798994975</v>
      </c>
      <c r="AO369">
        <f>AF369/AI369</f>
        <v>-5.3614686354713257</v>
      </c>
      <c r="AP369">
        <f>AG369/AJ369</f>
        <v>-92.148905846423958</v>
      </c>
    </row>
    <row r="370" spans="1:42" x14ac:dyDescent="0.25">
      <c r="A370" s="6">
        <v>364</v>
      </c>
      <c r="B370" s="1" t="s">
        <v>2</v>
      </c>
      <c r="C370" s="1"/>
      <c r="D370" s="1">
        <v>182</v>
      </c>
      <c r="E370" s="1">
        <v>17</v>
      </c>
      <c r="F370" s="1">
        <v>171</v>
      </c>
      <c r="G370" s="3">
        <v>0</v>
      </c>
      <c r="N370" s="10">
        <f t="shared" si="80"/>
        <v>3909999.9999999995</v>
      </c>
      <c r="O370" s="10">
        <f t="shared" si="81"/>
        <v>11542500</v>
      </c>
      <c r="P370" s="24">
        <f t="shared" si="92"/>
        <v>15452500</v>
      </c>
      <c r="R370" s="10">
        <f t="shared" si="82"/>
        <v>2000000</v>
      </c>
      <c r="S370" s="10">
        <f t="shared" si="83"/>
        <v>1500000</v>
      </c>
      <c r="T370" s="10">
        <f t="shared" si="84"/>
        <v>18044000</v>
      </c>
      <c r="U370" s="24">
        <f t="shared" si="85"/>
        <v>3863125</v>
      </c>
      <c r="V370" s="10">
        <f t="shared" si="86"/>
        <v>300000</v>
      </c>
      <c r="W370" s="24">
        <f t="shared" si="87"/>
        <v>150163.93079202034</v>
      </c>
      <c r="X370" s="24">
        <f t="shared" si="93"/>
        <v>25857288.930792019</v>
      </c>
      <c r="Z370" s="28">
        <f t="shared" si="88"/>
        <v>-21947288.930792019</v>
      </c>
      <c r="AA370" s="28">
        <f t="shared" si="89"/>
        <v>-14314788.930792019</v>
      </c>
      <c r="AB370" s="29"/>
      <c r="AC370" s="30">
        <f t="shared" si="90"/>
        <v>5171457.7861584043</v>
      </c>
      <c r="AD370" s="30">
        <f t="shared" si="91"/>
        <v>20685831.144633617</v>
      </c>
      <c r="AE370" s="24"/>
      <c r="AF370" s="24">
        <f t="shared" si="94"/>
        <v>-74203.399185788512</v>
      </c>
      <c r="AG370" s="24">
        <f t="shared" si="95"/>
        <v>-53469.772775635189</v>
      </c>
      <c r="AI370" s="24">
        <f>IF(OR(B370="Q2",B370="Q3"),Business_peak/E370,Business_nonpeak/E370)</f>
        <v>13529.411764705881</v>
      </c>
      <c r="AJ370" s="24">
        <f>IF(OR(B370="Q2",B370="Q3"),Economic_peak/F370,Economic_nonpeak/F370)</f>
        <v>394.73684210526318</v>
      </c>
      <c r="AO370">
        <f>AF370/AI370</f>
        <v>-5.4845990702539344</v>
      </c>
      <c r="AP370">
        <f>AG370/AJ370</f>
        <v>-135.45675769827579</v>
      </c>
    </row>
    <row r="371" spans="1:42" x14ac:dyDescent="0.25">
      <c r="A371" s="6">
        <v>365</v>
      </c>
      <c r="B371" s="1" t="s">
        <v>2</v>
      </c>
      <c r="C371" s="1"/>
      <c r="D371" s="1">
        <v>183</v>
      </c>
      <c r="E371" s="1">
        <v>20</v>
      </c>
      <c r="F371" s="1">
        <v>170</v>
      </c>
      <c r="G371" s="3">
        <v>-1</v>
      </c>
      <c r="N371" s="10">
        <f t="shared" si="80"/>
        <v>4599999.9999999991</v>
      </c>
      <c r="O371" s="10">
        <f t="shared" si="81"/>
        <v>11475000</v>
      </c>
      <c r="P371" s="24">
        <f t="shared" si="92"/>
        <v>16075000</v>
      </c>
      <c r="R371" s="10">
        <f t="shared" si="82"/>
        <v>2000000</v>
      </c>
      <c r="S371" s="10">
        <f t="shared" si="83"/>
        <v>2500000</v>
      </c>
      <c r="T371" s="10">
        <f t="shared" si="84"/>
        <v>15337400</v>
      </c>
      <c r="U371" s="24">
        <f t="shared" si="85"/>
        <v>4018750</v>
      </c>
      <c r="V371" s="10">
        <f t="shared" si="86"/>
        <v>300000</v>
      </c>
      <c r="W371" s="24">
        <f t="shared" si="87"/>
        <v>150163.93079202034</v>
      </c>
      <c r="X371" s="24">
        <f t="shared" si="93"/>
        <v>24306313.930792019</v>
      </c>
      <c r="Z371" s="28">
        <f t="shared" si="88"/>
        <v>-19706313.930792019</v>
      </c>
      <c r="AA371" s="28">
        <f t="shared" si="89"/>
        <v>-12831313.930792019</v>
      </c>
      <c r="AB371" s="29"/>
      <c r="AC371" s="30">
        <f t="shared" si="90"/>
        <v>4861262.7861584043</v>
      </c>
      <c r="AD371" s="30">
        <f t="shared" si="91"/>
        <v>19445051.144633617</v>
      </c>
      <c r="AE371" s="24"/>
      <c r="AF371" s="24">
        <f t="shared" si="94"/>
        <v>-13063.139307920263</v>
      </c>
      <c r="AG371" s="24">
        <f t="shared" si="95"/>
        <v>-46882.653791962453</v>
      </c>
      <c r="AI371" s="24">
        <f>IF(OR(B371="Q2",B371="Q3"),Business_peak/E371,Business_nonpeak/E371)</f>
        <v>11499.999999999998</v>
      </c>
      <c r="AJ371" s="24">
        <f>IF(OR(B371="Q2",B371="Q3"),Economic_peak/F371,Economic_nonpeak/F371)</f>
        <v>397.05882352941177</v>
      </c>
      <c r="AO371">
        <f>AF371/AI371</f>
        <v>-1.1359251572104578</v>
      </c>
      <c r="AP371">
        <f>AG371/AJ371</f>
        <v>-118.07483177234988</v>
      </c>
    </row>
    <row r="372" spans="1:42" x14ac:dyDescent="0.25">
      <c r="A372" s="6">
        <v>366</v>
      </c>
      <c r="B372" s="1" t="s">
        <v>2</v>
      </c>
      <c r="C372" s="1"/>
      <c r="D372" s="1">
        <v>183</v>
      </c>
      <c r="E372" s="1">
        <v>15</v>
      </c>
      <c r="F372" s="1">
        <v>194</v>
      </c>
      <c r="G372" s="3">
        <v>0</v>
      </c>
      <c r="N372" s="10">
        <f t="shared" si="80"/>
        <v>3449999.9999999995</v>
      </c>
      <c r="O372" s="10">
        <f t="shared" si="81"/>
        <v>13095000</v>
      </c>
      <c r="P372" s="24">
        <f t="shared" si="92"/>
        <v>16545000</v>
      </c>
      <c r="R372" s="10">
        <f t="shared" si="82"/>
        <v>2000000</v>
      </c>
      <c r="S372" s="10">
        <f t="shared" si="83"/>
        <v>1500000</v>
      </c>
      <c r="T372" s="10">
        <f t="shared" si="84"/>
        <v>18044000</v>
      </c>
      <c r="U372" s="24">
        <f t="shared" si="85"/>
        <v>4136250</v>
      </c>
      <c r="V372" s="10">
        <f t="shared" si="86"/>
        <v>300000</v>
      </c>
      <c r="W372" s="24">
        <f t="shared" si="87"/>
        <v>150163.93079202034</v>
      </c>
      <c r="X372" s="24">
        <f t="shared" si="93"/>
        <v>26130413.930792019</v>
      </c>
      <c r="Z372" s="28">
        <f t="shared" si="88"/>
        <v>-22680413.930792019</v>
      </c>
      <c r="AA372" s="28">
        <f t="shared" si="89"/>
        <v>-13035413.930792019</v>
      </c>
      <c r="AB372" s="29"/>
      <c r="AC372" s="30">
        <f t="shared" si="90"/>
        <v>5226082.7861584043</v>
      </c>
      <c r="AD372" s="30">
        <f t="shared" si="91"/>
        <v>20904331.144633617</v>
      </c>
      <c r="AE372" s="24"/>
      <c r="AF372" s="24">
        <f t="shared" si="94"/>
        <v>-118405.51907722699</v>
      </c>
      <c r="AG372" s="24">
        <f t="shared" si="95"/>
        <v>-40254.284250688746</v>
      </c>
      <c r="AI372" s="24">
        <f>IF(OR(B372="Q2",B372="Q3"),Business_peak/E372,Business_nonpeak/E372)</f>
        <v>15333.333333333332</v>
      </c>
      <c r="AJ372" s="24">
        <f>IF(OR(B372="Q2",B372="Q3"),Economic_peak/F372,Economic_nonpeak/F372)</f>
        <v>347.93814432989689</v>
      </c>
      <c r="AO372">
        <f>AF372/AI372</f>
        <v>-7.7220990702539343</v>
      </c>
      <c r="AP372">
        <f>AG372/AJ372</f>
        <v>-115.69379473531285</v>
      </c>
    </row>
    <row r="373" spans="1:42" x14ac:dyDescent="0.25">
      <c r="A373" s="6">
        <v>367</v>
      </c>
      <c r="B373" s="1" t="s">
        <v>2</v>
      </c>
      <c r="C373" s="1"/>
      <c r="D373" s="1">
        <v>184</v>
      </c>
      <c r="E373" s="1">
        <v>17</v>
      </c>
      <c r="F373" s="1">
        <v>238</v>
      </c>
      <c r="G373" s="3">
        <v>0</v>
      </c>
      <c r="N373" s="10">
        <f t="shared" si="80"/>
        <v>3909999.9999999995</v>
      </c>
      <c r="O373" s="10">
        <f t="shared" si="81"/>
        <v>16065000</v>
      </c>
      <c r="P373" s="24">
        <f t="shared" si="92"/>
        <v>19975000</v>
      </c>
      <c r="R373" s="10">
        <f t="shared" si="82"/>
        <v>2000000</v>
      </c>
      <c r="S373" s="10">
        <f t="shared" si="83"/>
        <v>2500000</v>
      </c>
      <c r="T373" s="10">
        <f t="shared" si="84"/>
        <v>18044000</v>
      </c>
      <c r="U373" s="24">
        <f t="shared" si="85"/>
        <v>4993750</v>
      </c>
      <c r="V373" s="10">
        <f t="shared" si="86"/>
        <v>300000</v>
      </c>
      <c r="W373" s="24">
        <f t="shared" si="87"/>
        <v>150163.93079202034</v>
      </c>
      <c r="X373" s="24">
        <f t="shared" si="93"/>
        <v>27987913.930792019</v>
      </c>
      <c r="Z373" s="28">
        <f t="shared" si="88"/>
        <v>-24077913.930792019</v>
      </c>
      <c r="AA373" s="28">
        <f t="shared" si="89"/>
        <v>-11922913.930792019</v>
      </c>
      <c r="AB373" s="29"/>
      <c r="AC373" s="30">
        <f t="shared" si="90"/>
        <v>5597582.7861584043</v>
      </c>
      <c r="AD373" s="30">
        <f t="shared" si="91"/>
        <v>22390331.144633617</v>
      </c>
      <c r="AE373" s="24"/>
      <c r="AF373" s="24">
        <f t="shared" si="94"/>
        <v>-99269.57565637675</v>
      </c>
      <c r="AG373" s="24">
        <f t="shared" si="95"/>
        <v>-26577.021616107635</v>
      </c>
      <c r="AI373" s="24">
        <f>IF(OR(B373="Q2",B373="Q3"),Business_peak/E373,Business_nonpeak/E373)</f>
        <v>13529.411764705881</v>
      </c>
      <c r="AJ373" s="24">
        <f>IF(OR(B373="Q2",B373="Q3"),Economic_peak/F373,Economic_nonpeak/F373)</f>
        <v>283.61344537815125</v>
      </c>
      <c r="AO373">
        <f>AF373/AI373</f>
        <v>-7.3373164615582827</v>
      </c>
      <c r="AP373">
        <f>AG373/AJ373</f>
        <v>-93.708609550127662</v>
      </c>
    </row>
    <row r="374" spans="1:42" x14ac:dyDescent="0.25">
      <c r="A374" s="6">
        <v>368</v>
      </c>
      <c r="B374" s="1" t="s">
        <v>2</v>
      </c>
      <c r="C374" s="1"/>
      <c r="D374" s="1">
        <v>184</v>
      </c>
      <c r="E374" s="1">
        <v>19</v>
      </c>
      <c r="F374" s="1">
        <v>167</v>
      </c>
      <c r="G374" s="3">
        <v>0</v>
      </c>
      <c r="N374" s="10">
        <f t="shared" si="80"/>
        <v>4369999.9999999991</v>
      </c>
      <c r="O374" s="10">
        <f t="shared" si="81"/>
        <v>11272500</v>
      </c>
      <c r="P374" s="24">
        <f t="shared" si="92"/>
        <v>15642500</v>
      </c>
      <c r="R374" s="10">
        <f t="shared" si="82"/>
        <v>2000000</v>
      </c>
      <c r="S374" s="10">
        <f t="shared" si="83"/>
        <v>1500000</v>
      </c>
      <c r="T374" s="10">
        <f t="shared" si="84"/>
        <v>18044000</v>
      </c>
      <c r="U374" s="24">
        <f t="shared" si="85"/>
        <v>3910625</v>
      </c>
      <c r="V374" s="10">
        <f t="shared" si="86"/>
        <v>300000</v>
      </c>
      <c r="W374" s="24">
        <f t="shared" si="87"/>
        <v>150163.93079202034</v>
      </c>
      <c r="X374" s="24">
        <f t="shared" si="93"/>
        <v>25904788.930792019</v>
      </c>
      <c r="Z374" s="28">
        <f t="shared" si="88"/>
        <v>-21534788.930792019</v>
      </c>
      <c r="AA374" s="28">
        <f t="shared" si="89"/>
        <v>-14632288.930792019</v>
      </c>
      <c r="AB374" s="29"/>
      <c r="AC374" s="30">
        <f t="shared" si="90"/>
        <v>5180957.7861584043</v>
      </c>
      <c r="AD374" s="30">
        <f t="shared" si="91"/>
        <v>20723831.144633617</v>
      </c>
      <c r="AE374" s="24"/>
      <c r="AF374" s="24">
        <f t="shared" si="94"/>
        <v>-42681.988745179224</v>
      </c>
      <c r="AG374" s="24">
        <f t="shared" si="95"/>
        <v>-56594.797273255193</v>
      </c>
      <c r="AI374" s="24">
        <f>IF(OR(B374="Q2",B374="Q3"),Business_peak/E374,Business_nonpeak/E374)</f>
        <v>12105.263157894735</v>
      </c>
      <c r="AJ374" s="24">
        <f>IF(OR(B374="Q2",B374="Q3"),Economic_peak/F374,Economic_nonpeak/F374)</f>
        <v>404.19161676646706</v>
      </c>
      <c r="AO374">
        <f>AF374/AI374</f>
        <v>-3.5259034180800235</v>
      </c>
      <c r="AP374">
        <f>AG374/AJ374</f>
        <v>-140.01972066123878</v>
      </c>
    </row>
    <row r="375" spans="1:42" x14ac:dyDescent="0.25">
      <c r="A375" s="6">
        <v>369</v>
      </c>
      <c r="B375" s="1" t="s">
        <v>2</v>
      </c>
      <c r="C375" s="1"/>
      <c r="D375" s="1">
        <v>185</v>
      </c>
      <c r="E375" s="1">
        <v>29</v>
      </c>
      <c r="F375" s="1">
        <v>230</v>
      </c>
      <c r="G375" s="3">
        <v>-2</v>
      </c>
      <c r="N375" s="10">
        <f t="shared" si="80"/>
        <v>6669999.9999999991</v>
      </c>
      <c r="O375" s="10">
        <f t="shared" si="81"/>
        <v>15525000</v>
      </c>
      <c r="P375" s="24">
        <f t="shared" si="92"/>
        <v>22195000</v>
      </c>
      <c r="R375" s="10">
        <f t="shared" si="82"/>
        <v>2000000</v>
      </c>
      <c r="S375" s="10">
        <f t="shared" si="83"/>
        <v>2500000</v>
      </c>
      <c r="T375" s="10">
        <f t="shared" si="84"/>
        <v>12630800</v>
      </c>
      <c r="U375" s="24">
        <f t="shared" si="85"/>
        <v>5548750</v>
      </c>
      <c r="V375" s="10">
        <f t="shared" si="86"/>
        <v>300000</v>
      </c>
      <c r="W375" s="24">
        <f t="shared" si="87"/>
        <v>150163.93079202034</v>
      </c>
      <c r="X375" s="24">
        <f t="shared" si="93"/>
        <v>23129713.930792019</v>
      </c>
      <c r="Z375" s="28">
        <f t="shared" si="88"/>
        <v>-16459713.930792019</v>
      </c>
      <c r="AA375" s="28">
        <f t="shared" si="89"/>
        <v>-7604713.9307920188</v>
      </c>
      <c r="AB375" s="29"/>
      <c r="AC375" s="30">
        <f t="shared" si="90"/>
        <v>4625942.7861584043</v>
      </c>
      <c r="AD375" s="30">
        <f t="shared" si="91"/>
        <v>18503771.144633617</v>
      </c>
      <c r="AE375" s="24"/>
      <c r="AF375" s="24">
        <f t="shared" si="94"/>
        <v>70484.73151177913</v>
      </c>
      <c r="AG375" s="24">
        <f t="shared" si="95"/>
        <v>-12951.17888971138</v>
      </c>
      <c r="AI375" s="24">
        <f>IF(OR(B375="Q2",B375="Q3"),Business_peak/E375,Business_nonpeak/E375)</f>
        <v>7931.0344827586196</v>
      </c>
      <c r="AJ375" s="24">
        <f>IF(OR(B375="Q2",B375="Q3"),Economic_peak/F375,Economic_nonpeak/F375)</f>
        <v>293.47826086956519</v>
      </c>
      <c r="AO375">
        <f>AF375/AI375</f>
        <v>8.8872052775721517</v>
      </c>
      <c r="AP375">
        <f>AG375/AJ375</f>
        <v>-44.129942883461005</v>
      </c>
    </row>
    <row r="376" spans="1:42" x14ac:dyDescent="0.25">
      <c r="A376" s="6">
        <v>370</v>
      </c>
      <c r="B376" s="1" t="s">
        <v>2</v>
      </c>
      <c r="C376" s="1"/>
      <c r="D376" s="1">
        <v>185</v>
      </c>
      <c r="E376" s="1">
        <v>19</v>
      </c>
      <c r="F376" s="1">
        <v>166</v>
      </c>
      <c r="G376" s="3">
        <v>0</v>
      </c>
      <c r="N376" s="10">
        <f t="shared" si="80"/>
        <v>4369999.9999999991</v>
      </c>
      <c r="O376" s="10">
        <f t="shared" si="81"/>
        <v>11205000</v>
      </c>
      <c r="P376" s="24">
        <f t="shared" si="92"/>
        <v>15575000</v>
      </c>
      <c r="R376" s="10">
        <f t="shared" si="82"/>
        <v>2000000</v>
      </c>
      <c r="S376" s="10">
        <f t="shared" si="83"/>
        <v>1500000</v>
      </c>
      <c r="T376" s="10">
        <f t="shared" si="84"/>
        <v>18044000</v>
      </c>
      <c r="U376" s="24">
        <f t="shared" si="85"/>
        <v>3893750</v>
      </c>
      <c r="V376" s="10">
        <f t="shared" si="86"/>
        <v>300000</v>
      </c>
      <c r="W376" s="24">
        <f t="shared" si="87"/>
        <v>150163.93079202034</v>
      </c>
      <c r="X376" s="24">
        <f t="shared" si="93"/>
        <v>25887913.930792019</v>
      </c>
      <c r="Z376" s="28">
        <f t="shared" si="88"/>
        <v>-21517913.930792019</v>
      </c>
      <c r="AA376" s="28">
        <f t="shared" si="89"/>
        <v>-14682913.930792019</v>
      </c>
      <c r="AB376" s="29"/>
      <c r="AC376" s="30">
        <f t="shared" si="90"/>
        <v>5177582.7861584043</v>
      </c>
      <c r="AD376" s="30">
        <f t="shared" si="91"/>
        <v>20710331.144633617</v>
      </c>
      <c r="AE376" s="24"/>
      <c r="AF376" s="24">
        <f t="shared" si="94"/>
        <v>-42504.357166231857</v>
      </c>
      <c r="AG376" s="24">
        <f t="shared" si="95"/>
        <v>-57261.030991768777</v>
      </c>
      <c r="AI376" s="24">
        <f>IF(OR(B376="Q2",B376="Q3"),Business_peak/E376,Business_nonpeak/E376)</f>
        <v>12105.263157894735</v>
      </c>
      <c r="AJ376" s="24">
        <f>IF(OR(B376="Q2",B376="Q3"),Economic_peak/F376,Economic_nonpeak/F376)</f>
        <v>406.62650602409639</v>
      </c>
      <c r="AO376">
        <f>AF376/AI376</f>
        <v>-3.5112295050365452</v>
      </c>
      <c r="AP376">
        <f>AG376/AJ376</f>
        <v>-140.81972066123876</v>
      </c>
    </row>
    <row r="377" spans="1:42" x14ac:dyDescent="0.25">
      <c r="A377" s="6">
        <v>371</v>
      </c>
      <c r="B377" s="1" t="s">
        <v>2</v>
      </c>
      <c r="C377" s="1"/>
      <c r="D377" s="1">
        <v>186</v>
      </c>
      <c r="E377" s="1">
        <v>30</v>
      </c>
      <c r="F377" s="1">
        <v>201</v>
      </c>
      <c r="G377" s="3">
        <v>-2</v>
      </c>
      <c r="N377" s="10">
        <f t="shared" si="80"/>
        <v>6899999.9999999991</v>
      </c>
      <c r="O377" s="10">
        <f t="shared" si="81"/>
        <v>13567500</v>
      </c>
      <c r="P377" s="24">
        <f t="shared" si="92"/>
        <v>20467500</v>
      </c>
      <c r="R377" s="10">
        <f t="shared" si="82"/>
        <v>2000000</v>
      </c>
      <c r="S377" s="10">
        <f t="shared" si="83"/>
        <v>2500000</v>
      </c>
      <c r="T377" s="10">
        <f t="shared" si="84"/>
        <v>12630800</v>
      </c>
      <c r="U377" s="24">
        <f t="shared" si="85"/>
        <v>5116875</v>
      </c>
      <c r="V377" s="10">
        <f t="shared" si="86"/>
        <v>300000</v>
      </c>
      <c r="W377" s="24">
        <f t="shared" si="87"/>
        <v>150163.93079202034</v>
      </c>
      <c r="X377" s="24">
        <f t="shared" si="93"/>
        <v>22697838.930792019</v>
      </c>
      <c r="Z377" s="28">
        <f t="shared" si="88"/>
        <v>-15797838.930792019</v>
      </c>
      <c r="AA377" s="28">
        <f t="shared" si="89"/>
        <v>-9130338.9307920188</v>
      </c>
      <c r="AB377" s="29"/>
      <c r="AC377" s="30">
        <f t="shared" si="90"/>
        <v>4539567.7861584043</v>
      </c>
      <c r="AD377" s="30">
        <f t="shared" si="91"/>
        <v>18158271.144633617</v>
      </c>
      <c r="AE377" s="24"/>
      <c r="AF377" s="24">
        <f t="shared" si="94"/>
        <v>78681.073794719821</v>
      </c>
      <c r="AG377" s="24">
        <f t="shared" si="95"/>
        <v>-22839.657435988145</v>
      </c>
      <c r="AI377" s="24">
        <f>IF(OR(B377="Q2",B377="Q3"),Business_peak/E377,Business_nonpeak/E377)</f>
        <v>7666.6666666666661</v>
      </c>
      <c r="AJ377" s="24">
        <f>IF(OR(B377="Q2",B377="Q3"),Economic_peak/F377,Economic_nonpeak/F377)</f>
        <v>335.82089552238807</v>
      </c>
      <c r="AO377">
        <f>AF377/AI377</f>
        <v>10.262748755833021</v>
      </c>
      <c r="AP377">
        <f>AG377/AJ377</f>
        <v>-68.011424364942471</v>
      </c>
    </row>
    <row r="378" spans="1:42" x14ac:dyDescent="0.25">
      <c r="A378" s="6">
        <v>372</v>
      </c>
      <c r="B378" s="1" t="s">
        <v>2</v>
      </c>
      <c r="C378" s="1"/>
      <c r="D378" s="1">
        <v>186</v>
      </c>
      <c r="E378" s="1">
        <v>17</v>
      </c>
      <c r="F378" s="1">
        <v>215</v>
      </c>
      <c r="G378" s="3">
        <v>0</v>
      </c>
      <c r="N378" s="10">
        <f t="shared" si="80"/>
        <v>3909999.9999999995</v>
      </c>
      <c r="O378" s="10">
        <f t="shared" si="81"/>
        <v>14512500</v>
      </c>
      <c r="P378" s="24">
        <f t="shared" si="92"/>
        <v>18422500</v>
      </c>
      <c r="R378" s="10">
        <f t="shared" si="82"/>
        <v>2000000</v>
      </c>
      <c r="S378" s="10">
        <f t="shared" si="83"/>
        <v>1500000</v>
      </c>
      <c r="T378" s="10">
        <f t="shared" si="84"/>
        <v>18044000</v>
      </c>
      <c r="U378" s="24">
        <f t="shared" si="85"/>
        <v>4605625</v>
      </c>
      <c r="V378" s="10">
        <f t="shared" si="86"/>
        <v>300000</v>
      </c>
      <c r="W378" s="24">
        <f t="shared" si="87"/>
        <v>150163.93079202034</v>
      </c>
      <c r="X378" s="24">
        <f t="shared" si="93"/>
        <v>26599788.930792019</v>
      </c>
      <c r="Z378" s="28">
        <f t="shared" si="88"/>
        <v>-22689788.930792019</v>
      </c>
      <c r="AA378" s="28">
        <f t="shared" si="89"/>
        <v>-12087288.930792019</v>
      </c>
      <c r="AB378" s="29"/>
      <c r="AC378" s="30">
        <f t="shared" si="90"/>
        <v>5319957.7861584043</v>
      </c>
      <c r="AD378" s="30">
        <f t="shared" si="91"/>
        <v>21279831.144633617</v>
      </c>
      <c r="AE378" s="24"/>
      <c r="AF378" s="24">
        <f t="shared" si="94"/>
        <v>-82938.693303435575</v>
      </c>
      <c r="AG378" s="24">
        <f t="shared" si="95"/>
        <v>-31475.958812249384</v>
      </c>
      <c r="AI378" s="24">
        <f>IF(OR(B378="Q2",B378="Q3"),Business_peak/E378,Business_nonpeak/E378)</f>
        <v>13529.411764705881</v>
      </c>
      <c r="AJ378" s="24">
        <f>IF(OR(B378="Q2",B378="Q3"),Economic_peak/F378,Economic_nonpeak/F378)</f>
        <v>313.95348837209303</v>
      </c>
      <c r="AO378">
        <f>AF378/AI378</f>
        <v>-6.1302512441669776</v>
      </c>
      <c r="AP378">
        <f>AG378/AJ378</f>
        <v>-100.25675769827582</v>
      </c>
    </row>
    <row r="379" spans="1:42" x14ac:dyDescent="0.25">
      <c r="A379" s="6">
        <v>373</v>
      </c>
      <c r="B379" s="1" t="s">
        <v>2</v>
      </c>
      <c r="C379" s="1"/>
      <c r="D379" s="1">
        <v>187</v>
      </c>
      <c r="E379" s="1">
        <v>25</v>
      </c>
      <c r="F379" s="1">
        <v>157</v>
      </c>
      <c r="G379" s="3">
        <v>-2</v>
      </c>
      <c r="N379" s="10">
        <f t="shared" si="80"/>
        <v>5749999.9999999991</v>
      </c>
      <c r="O379" s="10">
        <f t="shared" si="81"/>
        <v>10597500</v>
      </c>
      <c r="P379" s="24">
        <f t="shared" si="92"/>
        <v>16347500</v>
      </c>
      <c r="R379" s="10">
        <f t="shared" si="82"/>
        <v>2000000</v>
      </c>
      <c r="S379" s="10">
        <f t="shared" si="83"/>
        <v>2500000</v>
      </c>
      <c r="T379" s="10">
        <f t="shared" si="84"/>
        <v>12630800</v>
      </c>
      <c r="U379" s="24">
        <f t="shared" si="85"/>
        <v>4086875</v>
      </c>
      <c r="V379" s="10">
        <f t="shared" si="86"/>
        <v>300000</v>
      </c>
      <c r="W379" s="24">
        <f t="shared" si="87"/>
        <v>150163.93079202034</v>
      </c>
      <c r="X379" s="24">
        <f t="shared" si="93"/>
        <v>21667838.930792019</v>
      </c>
      <c r="Z379" s="28">
        <f t="shared" si="88"/>
        <v>-15917838.930792019</v>
      </c>
      <c r="AA379" s="28">
        <f t="shared" si="89"/>
        <v>-11070338.930792019</v>
      </c>
      <c r="AB379" s="29"/>
      <c r="AC379" s="30">
        <f t="shared" si="90"/>
        <v>4333567.7861584043</v>
      </c>
      <c r="AD379" s="30">
        <f t="shared" si="91"/>
        <v>17334271.144633617</v>
      </c>
      <c r="AE379" s="24"/>
      <c r="AF379" s="24">
        <f t="shared" si="94"/>
        <v>56657.288553663791</v>
      </c>
      <c r="AG379" s="24">
        <f t="shared" si="95"/>
        <v>-42909.370347984826</v>
      </c>
      <c r="AI379" s="24">
        <f>IF(OR(B379="Q2",B379="Q3"),Business_peak/E379,Business_nonpeak/E379)</f>
        <v>9199.9999999999982</v>
      </c>
      <c r="AJ379" s="24">
        <f>IF(OR(B379="Q2",B379="Q3"),Economic_peak/F379,Economic_nonpeak/F379)</f>
        <v>429.93630573248407</v>
      </c>
      <c r="AO379">
        <f>AF379/AI379</f>
        <v>6.1584009297460653</v>
      </c>
      <c r="AP379">
        <f>AG379/AJ379</f>
        <v>-99.804016957535083</v>
      </c>
    </row>
    <row r="380" spans="1:42" x14ac:dyDescent="0.25">
      <c r="A380" s="6">
        <v>374</v>
      </c>
      <c r="B380" s="1" t="s">
        <v>2</v>
      </c>
      <c r="C380" s="1"/>
      <c r="D380" s="1">
        <v>187</v>
      </c>
      <c r="E380" s="1">
        <v>30</v>
      </c>
      <c r="F380" s="1">
        <v>220</v>
      </c>
      <c r="G380" s="3">
        <v>1</v>
      </c>
      <c r="N380" s="10">
        <f t="shared" si="80"/>
        <v>6899999.9999999991</v>
      </c>
      <c r="O380" s="10">
        <f t="shared" si="81"/>
        <v>14850000</v>
      </c>
      <c r="P380" s="24">
        <f t="shared" si="92"/>
        <v>21750000</v>
      </c>
      <c r="R380" s="10">
        <f t="shared" si="82"/>
        <v>2000000</v>
      </c>
      <c r="S380" s="10">
        <f t="shared" si="83"/>
        <v>1500000</v>
      </c>
      <c r="T380" s="10">
        <f t="shared" si="84"/>
        <v>20750600</v>
      </c>
      <c r="U380" s="24">
        <f t="shared" si="85"/>
        <v>5437500</v>
      </c>
      <c r="V380" s="10">
        <f t="shared" si="86"/>
        <v>300000</v>
      </c>
      <c r="W380" s="24">
        <f t="shared" si="87"/>
        <v>150163.93079202034</v>
      </c>
      <c r="X380" s="24">
        <f t="shared" si="93"/>
        <v>30138263.930792019</v>
      </c>
      <c r="Z380" s="28">
        <f t="shared" si="88"/>
        <v>-23238263.930792019</v>
      </c>
      <c r="AA380" s="28">
        <f t="shared" si="89"/>
        <v>-15288263.930792019</v>
      </c>
      <c r="AB380" s="29"/>
      <c r="AC380" s="30">
        <f t="shared" si="90"/>
        <v>6027652.7861584043</v>
      </c>
      <c r="AD380" s="30">
        <f t="shared" si="91"/>
        <v>24110611.144633617</v>
      </c>
      <c r="AE380" s="24"/>
      <c r="AF380" s="24">
        <f t="shared" si="94"/>
        <v>29078.240461386493</v>
      </c>
      <c r="AG380" s="24">
        <f t="shared" si="95"/>
        <v>-42093.687021061894</v>
      </c>
      <c r="AI380" s="24">
        <f>IF(OR(B380="Q2",B380="Q3"),Business_peak/E380,Business_nonpeak/E380)</f>
        <v>7666.6666666666661</v>
      </c>
      <c r="AJ380" s="24">
        <f>IF(OR(B380="Q2",B380="Q3"),Economic_peak/F380,Economic_nonpeak/F380)</f>
        <v>306.81818181818181</v>
      </c>
      <c r="AO380">
        <f>AF380/AI380</f>
        <v>3.7928139732243253</v>
      </c>
      <c r="AP380">
        <f>AG380/AJ380</f>
        <v>-137.19423917975729</v>
      </c>
    </row>
    <row r="381" spans="1:42" x14ac:dyDescent="0.25">
      <c r="A381" s="6">
        <v>375</v>
      </c>
      <c r="B381" s="1" t="s">
        <v>2</v>
      </c>
      <c r="C381" s="1"/>
      <c r="D381" s="1">
        <v>188</v>
      </c>
      <c r="E381" s="1">
        <v>23</v>
      </c>
      <c r="F381" s="1">
        <v>168</v>
      </c>
      <c r="G381" s="3">
        <v>-1</v>
      </c>
      <c r="N381" s="10">
        <f t="shared" si="80"/>
        <v>5289999.9999999991</v>
      </c>
      <c r="O381" s="10">
        <f t="shared" si="81"/>
        <v>11340000</v>
      </c>
      <c r="P381" s="24">
        <f t="shared" si="92"/>
        <v>16630000</v>
      </c>
      <c r="R381" s="10">
        <f t="shared" si="82"/>
        <v>2000000</v>
      </c>
      <c r="S381" s="10">
        <f t="shared" si="83"/>
        <v>2500000</v>
      </c>
      <c r="T381" s="10">
        <f t="shared" si="84"/>
        <v>15337400</v>
      </c>
      <c r="U381" s="24">
        <f t="shared" si="85"/>
        <v>4157500</v>
      </c>
      <c r="V381" s="10">
        <f t="shared" si="86"/>
        <v>300000</v>
      </c>
      <c r="W381" s="24">
        <f t="shared" si="87"/>
        <v>150163.93079202034</v>
      </c>
      <c r="X381" s="24">
        <f t="shared" si="93"/>
        <v>24445063.930792019</v>
      </c>
      <c r="Z381" s="28">
        <f t="shared" si="88"/>
        <v>-19155063.930792019</v>
      </c>
      <c r="AA381" s="28">
        <f t="shared" si="89"/>
        <v>-13105063.930792019</v>
      </c>
      <c r="AB381" s="29"/>
      <c r="AC381" s="30">
        <f t="shared" si="90"/>
        <v>4889012.7861584043</v>
      </c>
      <c r="AD381" s="30">
        <f t="shared" si="91"/>
        <v>19556051.144633617</v>
      </c>
      <c r="AE381" s="24"/>
      <c r="AF381" s="24">
        <f t="shared" si="94"/>
        <v>17434.226688764989</v>
      </c>
      <c r="AG381" s="24">
        <f t="shared" si="95"/>
        <v>-48905.066337104865</v>
      </c>
      <c r="AI381" s="24">
        <f>IF(OR(B381="Q2",B381="Q3"),Business_peak/E381,Business_nonpeak/E381)</f>
        <v>9999.9999999999982</v>
      </c>
      <c r="AJ381" s="24">
        <f>IF(OR(B381="Q2",B381="Q3"),Economic_peak/F381,Economic_nonpeak/F381)</f>
        <v>401.78571428571428</v>
      </c>
      <c r="AO381">
        <f>AF381/AI381</f>
        <v>1.7434226688764993</v>
      </c>
      <c r="AP381">
        <f>AG381/AJ381</f>
        <v>-121.71927621679433</v>
      </c>
    </row>
    <row r="382" spans="1:42" x14ac:dyDescent="0.25">
      <c r="A382" s="6">
        <v>376</v>
      </c>
      <c r="B382" s="1" t="s">
        <v>2</v>
      </c>
      <c r="C382" s="1"/>
      <c r="D382" s="1">
        <v>188</v>
      </c>
      <c r="E382" s="1">
        <v>17</v>
      </c>
      <c r="F382" s="1">
        <v>230</v>
      </c>
      <c r="G382" s="3">
        <v>0</v>
      </c>
      <c r="N382" s="10">
        <f t="shared" si="80"/>
        <v>3909999.9999999995</v>
      </c>
      <c r="O382" s="10">
        <f t="shared" si="81"/>
        <v>15525000</v>
      </c>
      <c r="P382" s="24">
        <f t="shared" si="92"/>
        <v>19435000</v>
      </c>
      <c r="R382" s="10">
        <f t="shared" si="82"/>
        <v>2000000</v>
      </c>
      <c r="S382" s="10">
        <f t="shared" si="83"/>
        <v>1500000</v>
      </c>
      <c r="T382" s="10">
        <f t="shared" si="84"/>
        <v>18044000</v>
      </c>
      <c r="U382" s="24">
        <f t="shared" si="85"/>
        <v>4858750</v>
      </c>
      <c r="V382" s="10">
        <f t="shared" si="86"/>
        <v>300000</v>
      </c>
      <c r="W382" s="24">
        <f t="shared" si="87"/>
        <v>150163.93079202034</v>
      </c>
      <c r="X382" s="24">
        <f t="shared" si="93"/>
        <v>26852913.930792019</v>
      </c>
      <c r="Z382" s="28">
        <f t="shared" si="88"/>
        <v>-22942913.930792019</v>
      </c>
      <c r="AA382" s="28">
        <f t="shared" si="89"/>
        <v>-11327913.930792019</v>
      </c>
      <c r="AB382" s="29"/>
      <c r="AC382" s="30">
        <f t="shared" si="90"/>
        <v>5370582.7861584043</v>
      </c>
      <c r="AD382" s="30">
        <f t="shared" si="91"/>
        <v>21482331.144633617</v>
      </c>
      <c r="AE382" s="24"/>
      <c r="AF382" s="24">
        <f t="shared" si="94"/>
        <v>-85916.634479906163</v>
      </c>
      <c r="AG382" s="24">
        <f t="shared" si="95"/>
        <v>-25901.439759276596</v>
      </c>
      <c r="AI382" s="24">
        <f>IF(OR(B382="Q2",B382="Q3"),Business_peak/E382,Business_nonpeak/E382)</f>
        <v>13529.411764705881</v>
      </c>
      <c r="AJ382" s="24">
        <f>IF(OR(B382="Q2",B382="Q3"),Economic_peak/F382,Economic_nonpeak/F382)</f>
        <v>293.47826086956519</v>
      </c>
      <c r="AO382">
        <f>AF382/AI382</f>
        <v>-6.3503599398191515</v>
      </c>
      <c r="AP382">
        <f>AG382/AJ382</f>
        <v>-88.25675769827582</v>
      </c>
    </row>
    <row r="383" spans="1:42" x14ac:dyDescent="0.25">
      <c r="A383" s="6">
        <v>377</v>
      </c>
      <c r="B383" s="1" t="s">
        <v>2</v>
      </c>
      <c r="C383" s="1"/>
      <c r="D383" s="1">
        <v>189</v>
      </c>
      <c r="E383" s="1">
        <v>20</v>
      </c>
      <c r="F383" s="1">
        <v>159</v>
      </c>
      <c r="G383" s="3">
        <v>-2</v>
      </c>
      <c r="N383" s="10">
        <f t="shared" si="80"/>
        <v>4599999.9999999991</v>
      </c>
      <c r="O383" s="10">
        <f t="shared" si="81"/>
        <v>10732500</v>
      </c>
      <c r="P383" s="24">
        <f t="shared" si="92"/>
        <v>15332500</v>
      </c>
      <c r="R383" s="10">
        <f t="shared" si="82"/>
        <v>2000000</v>
      </c>
      <c r="S383" s="10">
        <f t="shared" si="83"/>
        <v>2500000</v>
      </c>
      <c r="T383" s="10">
        <f t="shared" si="84"/>
        <v>12630800</v>
      </c>
      <c r="U383" s="24">
        <f t="shared" si="85"/>
        <v>3833125</v>
      </c>
      <c r="V383" s="10">
        <f t="shared" si="86"/>
        <v>300000</v>
      </c>
      <c r="W383" s="24">
        <f t="shared" si="87"/>
        <v>150163.93079202034</v>
      </c>
      <c r="X383" s="24">
        <f t="shared" si="93"/>
        <v>21414088.930792019</v>
      </c>
      <c r="Z383" s="28">
        <f t="shared" si="88"/>
        <v>-16814088.930792019</v>
      </c>
      <c r="AA383" s="28">
        <f t="shared" si="89"/>
        <v>-10681588.930792019</v>
      </c>
      <c r="AB383" s="29"/>
      <c r="AC383" s="30">
        <f t="shared" si="90"/>
        <v>4282817.7861584043</v>
      </c>
      <c r="AD383" s="30">
        <f t="shared" si="91"/>
        <v>17131271.144633617</v>
      </c>
      <c r="AE383" s="24"/>
      <c r="AF383" s="24">
        <f t="shared" si="94"/>
        <v>15859.110692079737</v>
      </c>
      <c r="AG383" s="24">
        <f t="shared" si="95"/>
        <v>-40243.843676940989</v>
      </c>
      <c r="AI383" s="24">
        <f>IF(OR(B383="Q2",B383="Q3"),Business_peak/E383,Business_nonpeak/E383)</f>
        <v>11499.999999999998</v>
      </c>
      <c r="AJ383" s="24">
        <f>IF(OR(B383="Q2",B383="Q3"),Economic_peak/F383,Economic_nonpeak/F383)</f>
        <v>424.52830188679246</v>
      </c>
      <c r="AO383">
        <f>AF383/AI383</f>
        <v>1.3790531036591078</v>
      </c>
      <c r="AP383">
        <f>AG383/AJ383</f>
        <v>-94.796609550127656</v>
      </c>
    </row>
    <row r="384" spans="1:42" x14ac:dyDescent="0.25">
      <c r="A384" s="6">
        <v>378</v>
      </c>
      <c r="B384" s="1" t="s">
        <v>2</v>
      </c>
      <c r="C384" s="1"/>
      <c r="D384" s="1">
        <v>189</v>
      </c>
      <c r="E384" s="1">
        <v>28</v>
      </c>
      <c r="F384" s="1">
        <v>179</v>
      </c>
      <c r="G384" s="3">
        <v>2</v>
      </c>
      <c r="N384" s="10">
        <f t="shared" si="80"/>
        <v>6439999.9999999991</v>
      </c>
      <c r="O384" s="10">
        <f t="shared" si="81"/>
        <v>12082500</v>
      </c>
      <c r="P384" s="24">
        <f t="shared" si="92"/>
        <v>18522500</v>
      </c>
      <c r="R384" s="10">
        <f t="shared" si="82"/>
        <v>2000000</v>
      </c>
      <c r="S384" s="10">
        <f t="shared" si="83"/>
        <v>1500000</v>
      </c>
      <c r="T384" s="10">
        <f t="shared" si="84"/>
        <v>23457200</v>
      </c>
      <c r="U384" s="24">
        <f t="shared" si="85"/>
        <v>4630625</v>
      </c>
      <c r="V384" s="10">
        <f t="shared" si="86"/>
        <v>300000</v>
      </c>
      <c r="W384" s="24">
        <f t="shared" si="87"/>
        <v>150163.93079202034</v>
      </c>
      <c r="X384" s="24">
        <f t="shared" si="93"/>
        <v>32037988.930792019</v>
      </c>
      <c r="Z384" s="28">
        <f t="shared" si="88"/>
        <v>-25597988.930792019</v>
      </c>
      <c r="AA384" s="28">
        <f t="shared" si="89"/>
        <v>-19955488.930792019</v>
      </c>
      <c r="AB384" s="29"/>
      <c r="AC384" s="30">
        <f t="shared" si="90"/>
        <v>6407597.7861584043</v>
      </c>
      <c r="AD384" s="30">
        <f t="shared" si="91"/>
        <v>25630391.144633617</v>
      </c>
      <c r="AE384" s="24"/>
      <c r="AF384" s="24">
        <f t="shared" si="94"/>
        <v>1157.2219229140985</v>
      </c>
      <c r="AG384" s="24">
        <f t="shared" si="95"/>
        <v>-75686.542707450382</v>
      </c>
      <c r="AI384" s="24">
        <f>IF(OR(B384="Q2",B384="Q3"),Business_peak/E384,Business_nonpeak/E384)</f>
        <v>8214.2857142857138</v>
      </c>
      <c r="AJ384" s="24">
        <f>IF(OR(B384="Q2",B384="Q3"),Economic_peak/F384,Economic_nonpeak/F384)</f>
        <v>377.09497206703912</v>
      </c>
      <c r="AO384">
        <f>AF384/AI384</f>
        <v>0.1408791906156294</v>
      </c>
      <c r="AP384">
        <f>AG384/AJ384</f>
        <v>-200.70949843901656</v>
      </c>
    </row>
    <row r="385" spans="1:42" x14ac:dyDescent="0.25">
      <c r="A385" s="6">
        <v>379</v>
      </c>
      <c r="B385" s="1" t="s">
        <v>2</v>
      </c>
      <c r="C385" s="1"/>
      <c r="D385" s="1">
        <v>190</v>
      </c>
      <c r="E385" s="1">
        <v>22</v>
      </c>
      <c r="F385" s="1">
        <v>173</v>
      </c>
      <c r="G385" s="3">
        <v>-2</v>
      </c>
      <c r="N385" s="10">
        <f t="shared" si="80"/>
        <v>5059999.9999999991</v>
      </c>
      <c r="O385" s="10">
        <f t="shared" si="81"/>
        <v>11677500</v>
      </c>
      <c r="P385" s="24">
        <f t="shared" si="92"/>
        <v>16737500</v>
      </c>
      <c r="R385" s="10">
        <f t="shared" si="82"/>
        <v>2000000</v>
      </c>
      <c r="S385" s="10">
        <f t="shared" si="83"/>
        <v>2500000</v>
      </c>
      <c r="T385" s="10">
        <f t="shared" si="84"/>
        <v>12630800</v>
      </c>
      <c r="U385" s="24">
        <f t="shared" si="85"/>
        <v>4184375</v>
      </c>
      <c r="V385" s="10">
        <f t="shared" si="86"/>
        <v>300000</v>
      </c>
      <c r="W385" s="24">
        <f t="shared" si="87"/>
        <v>150163.93079202034</v>
      </c>
      <c r="X385" s="24">
        <f t="shared" si="93"/>
        <v>21765338.930792019</v>
      </c>
      <c r="Z385" s="28">
        <f t="shared" si="88"/>
        <v>-16705338.930792019</v>
      </c>
      <c r="AA385" s="28">
        <f t="shared" si="89"/>
        <v>-10087838.930792019</v>
      </c>
      <c r="AB385" s="29"/>
      <c r="AC385" s="30">
        <f t="shared" si="90"/>
        <v>4353067.7861584043</v>
      </c>
      <c r="AD385" s="30">
        <f t="shared" si="91"/>
        <v>17412271.144633617</v>
      </c>
      <c r="AE385" s="24"/>
      <c r="AF385" s="24">
        <f t="shared" si="94"/>
        <v>32133.282447345216</v>
      </c>
      <c r="AG385" s="24">
        <f t="shared" si="95"/>
        <v>-33148.966153951544</v>
      </c>
      <c r="AI385" s="24">
        <f>IF(OR(B385="Q2",B385="Q3"),Business_peak/E385,Business_nonpeak/E385)</f>
        <v>10454.545454545454</v>
      </c>
      <c r="AJ385" s="24">
        <f>IF(OR(B385="Q2",B385="Q3"),Economic_peak/F385,Economic_nonpeak/F385)</f>
        <v>390.17341040462429</v>
      </c>
      <c r="AO385">
        <f>AF385/AI385</f>
        <v>3.0736183210504122</v>
      </c>
      <c r="AP385">
        <f>AG385/AJ385</f>
        <v>-84.95957251309062</v>
      </c>
    </row>
    <row r="386" spans="1:42" x14ac:dyDescent="0.25">
      <c r="A386" s="6">
        <v>380</v>
      </c>
      <c r="B386" s="1" t="s">
        <v>2</v>
      </c>
      <c r="C386" s="1"/>
      <c r="D386" s="1">
        <v>190</v>
      </c>
      <c r="E386" s="1">
        <v>28</v>
      </c>
      <c r="F386" s="1">
        <v>176</v>
      </c>
      <c r="G386" s="3">
        <v>1</v>
      </c>
      <c r="N386" s="10">
        <f t="shared" si="80"/>
        <v>6439999.9999999991</v>
      </c>
      <c r="O386" s="10">
        <f t="shared" si="81"/>
        <v>11880000</v>
      </c>
      <c r="P386" s="24">
        <f t="shared" si="92"/>
        <v>18320000</v>
      </c>
      <c r="R386" s="10">
        <f t="shared" si="82"/>
        <v>2000000</v>
      </c>
      <c r="S386" s="10">
        <f t="shared" si="83"/>
        <v>1500000</v>
      </c>
      <c r="T386" s="10">
        <f t="shared" si="84"/>
        <v>20750600</v>
      </c>
      <c r="U386" s="24">
        <f t="shared" si="85"/>
        <v>4580000</v>
      </c>
      <c r="V386" s="10">
        <f t="shared" si="86"/>
        <v>300000</v>
      </c>
      <c r="W386" s="24">
        <f t="shared" si="87"/>
        <v>150163.93079202034</v>
      </c>
      <c r="X386" s="24">
        <f t="shared" si="93"/>
        <v>29280763.930792019</v>
      </c>
      <c r="Z386" s="28">
        <f t="shared" si="88"/>
        <v>-22840763.930792019</v>
      </c>
      <c r="AA386" s="28">
        <f t="shared" si="89"/>
        <v>-17400763.930792019</v>
      </c>
      <c r="AB386" s="29"/>
      <c r="AC386" s="30">
        <f t="shared" si="90"/>
        <v>5856152.7861584043</v>
      </c>
      <c r="AD386" s="30">
        <f t="shared" si="91"/>
        <v>23424611.144633617</v>
      </c>
      <c r="AE386" s="24"/>
      <c r="AF386" s="24">
        <f t="shared" si="94"/>
        <v>20851.686208628384</v>
      </c>
      <c r="AG386" s="24">
        <f t="shared" si="95"/>
        <v>-65594.381503600103</v>
      </c>
      <c r="AI386" s="24">
        <f>IF(OR(B386="Q2",B386="Q3"),Business_peak/E386,Business_nonpeak/E386)</f>
        <v>8214.2857142857138</v>
      </c>
      <c r="AJ386" s="24">
        <f>IF(OR(B386="Q2",B386="Q3"),Economic_peak/F386,Economic_nonpeak/F386)</f>
        <v>383.52272727272725</v>
      </c>
      <c r="AO386">
        <f>AF386/AI386</f>
        <v>2.5384661471373686</v>
      </c>
      <c r="AP386">
        <f>AG386/AJ386</f>
        <v>-171.03127621679434</v>
      </c>
    </row>
    <row r="387" spans="1:42" x14ac:dyDescent="0.25">
      <c r="A387" s="6">
        <v>381</v>
      </c>
      <c r="B387" s="1" t="s">
        <v>2</v>
      </c>
      <c r="C387" s="1"/>
      <c r="D387" s="1">
        <v>191</v>
      </c>
      <c r="E387" s="1">
        <v>18</v>
      </c>
      <c r="F387" s="1">
        <v>187</v>
      </c>
      <c r="G387" s="3">
        <v>-1</v>
      </c>
      <c r="N387" s="10">
        <f t="shared" si="80"/>
        <v>4139999.9999999995</v>
      </c>
      <c r="O387" s="10">
        <f t="shared" si="81"/>
        <v>12622500</v>
      </c>
      <c r="P387" s="24">
        <f t="shared" si="92"/>
        <v>16762500</v>
      </c>
      <c r="R387" s="10">
        <f t="shared" si="82"/>
        <v>2000000</v>
      </c>
      <c r="S387" s="10">
        <f t="shared" si="83"/>
        <v>2500000</v>
      </c>
      <c r="T387" s="10">
        <f t="shared" si="84"/>
        <v>15337400</v>
      </c>
      <c r="U387" s="24">
        <f t="shared" si="85"/>
        <v>4190625</v>
      </c>
      <c r="V387" s="10">
        <f t="shared" si="86"/>
        <v>300000</v>
      </c>
      <c r="W387" s="24">
        <f t="shared" si="87"/>
        <v>150163.93079202034</v>
      </c>
      <c r="X387" s="24">
        <f t="shared" si="93"/>
        <v>24478188.930792019</v>
      </c>
      <c r="Z387" s="28">
        <f t="shared" si="88"/>
        <v>-20338188.930792019</v>
      </c>
      <c r="AA387" s="28">
        <f t="shared" si="89"/>
        <v>-11855688.930792019</v>
      </c>
      <c r="AB387" s="29"/>
      <c r="AC387" s="30">
        <f t="shared" si="90"/>
        <v>4895637.7861584043</v>
      </c>
      <c r="AD387" s="30">
        <f t="shared" si="91"/>
        <v>19582551.144633617</v>
      </c>
      <c r="AE387" s="24"/>
      <c r="AF387" s="24">
        <f t="shared" si="94"/>
        <v>-41979.877008800264</v>
      </c>
      <c r="AG387" s="24">
        <f t="shared" si="95"/>
        <v>-37219.524837612924</v>
      </c>
      <c r="AI387" s="24">
        <f>IF(OR(B387="Q2",B387="Q3"),Business_peak/E387,Business_nonpeak/E387)</f>
        <v>12777.777777777776</v>
      </c>
      <c r="AJ387" s="24">
        <f>IF(OR(B387="Q2",B387="Q3"),Economic_peak/F387,Economic_nonpeak/F387)</f>
        <v>360.96256684491976</v>
      </c>
      <c r="AO387">
        <f>AF387/AI387</f>
        <v>-3.2853816789495864</v>
      </c>
      <c r="AP387">
        <f>AG387/AJ387</f>
        <v>-103.11186880938692</v>
      </c>
    </row>
    <row r="388" spans="1:42" x14ac:dyDescent="0.25">
      <c r="A388" s="6">
        <v>382</v>
      </c>
      <c r="B388" s="1" t="s">
        <v>2</v>
      </c>
      <c r="C388" s="1"/>
      <c r="D388" s="1">
        <v>191</v>
      </c>
      <c r="E388" s="1">
        <v>29</v>
      </c>
      <c r="F388" s="1">
        <v>239</v>
      </c>
      <c r="G388" s="3">
        <v>2</v>
      </c>
      <c r="N388" s="10">
        <f t="shared" si="80"/>
        <v>6669999.9999999991</v>
      </c>
      <c r="O388" s="10">
        <f t="shared" si="81"/>
        <v>16132500</v>
      </c>
      <c r="P388" s="24">
        <f t="shared" si="92"/>
        <v>22802500</v>
      </c>
      <c r="R388" s="10">
        <f t="shared" si="82"/>
        <v>2000000</v>
      </c>
      <c r="S388" s="10">
        <f t="shared" si="83"/>
        <v>1500000</v>
      </c>
      <c r="T388" s="10">
        <f t="shared" si="84"/>
        <v>23457200</v>
      </c>
      <c r="U388" s="24">
        <f t="shared" si="85"/>
        <v>5700625</v>
      </c>
      <c r="V388" s="10">
        <f t="shared" si="86"/>
        <v>300000</v>
      </c>
      <c r="W388" s="24">
        <f t="shared" si="87"/>
        <v>150163.93079202034</v>
      </c>
      <c r="X388" s="24">
        <f t="shared" si="93"/>
        <v>33107988.930792019</v>
      </c>
      <c r="Z388" s="28">
        <f t="shared" si="88"/>
        <v>-26437988.930792019</v>
      </c>
      <c r="AA388" s="28">
        <f t="shared" si="89"/>
        <v>-16975488.930792019</v>
      </c>
      <c r="AB388" s="29"/>
      <c r="AC388" s="30">
        <f t="shared" si="90"/>
        <v>6621597.7861584043</v>
      </c>
      <c r="AD388" s="30">
        <f t="shared" si="91"/>
        <v>26486391.144633617</v>
      </c>
      <c r="AE388" s="24"/>
      <c r="AF388" s="24">
        <f t="shared" si="94"/>
        <v>1669.0418566067158</v>
      </c>
      <c r="AG388" s="24">
        <f t="shared" si="95"/>
        <v>-43321.720270433543</v>
      </c>
      <c r="AI388" s="24">
        <f>IF(OR(B388="Q2",B388="Q3"),Business_peak/E388,Business_nonpeak/E388)</f>
        <v>7931.0344827586196</v>
      </c>
      <c r="AJ388" s="24">
        <f>IF(OR(B388="Q2",B388="Q3"),Economic_peak/F388,Economic_nonpeak/F388)</f>
        <v>282.42677824267781</v>
      </c>
      <c r="AO388">
        <f>AF388/AI388</f>
        <v>0.21044440800693376</v>
      </c>
      <c r="AP388">
        <f>AG388/AJ388</f>
        <v>-153.39097992049804</v>
      </c>
    </row>
    <row r="389" spans="1:42" x14ac:dyDescent="0.25">
      <c r="A389" s="6">
        <v>383</v>
      </c>
      <c r="B389" s="1" t="s">
        <v>2</v>
      </c>
      <c r="C389" s="1"/>
      <c r="D389" s="1">
        <v>192</v>
      </c>
      <c r="E389" s="1">
        <v>15</v>
      </c>
      <c r="F389" s="1">
        <v>169</v>
      </c>
      <c r="G389" s="3">
        <v>0</v>
      </c>
      <c r="N389" s="10">
        <f t="shared" si="80"/>
        <v>3449999.9999999995</v>
      </c>
      <c r="O389" s="10">
        <f t="shared" si="81"/>
        <v>11407500</v>
      </c>
      <c r="P389" s="24">
        <f t="shared" si="92"/>
        <v>14857500</v>
      </c>
      <c r="R389" s="10">
        <f t="shared" si="82"/>
        <v>2000000</v>
      </c>
      <c r="S389" s="10">
        <f t="shared" si="83"/>
        <v>2500000</v>
      </c>
      <c r="T389" s="10">
        <f t="shared" si="84"/>
        <v>18044000</v>
      </c>
      <c r="U389" s="24">
        <f t="shared" si="85"/>
        <v>3714375</v>
      </c>
      <c r="V389" s="10">
        <f t="shared" si="86"/>
        <v>300000</v>
      </c>
      <c r="W389" s="24">
        <f t="shared" si="87"/>
        <v>150163.93079202034</v>
      </c>
      <c r="X389" s="24">
        <f t="shared" si="93"/>
        <v>26708538.930792019</v>
      </c>
      <c r="Z389" s="28">
        <f t="shared" si="88"/>
        <v>-23258538.930792019</v>
      </c>
      <c r="AA389" s="28">
        <f t="shared" si="89"/>
        <v>-15301038.930792019</v>
      </c>
      <c r="AB389" s="29"/>
      <c r="AC389" s="30">
        <f t="shared" si="90"/>
        <v>5341707.7861584043</v>
      </c>
      <c r="AD389" s="30">
        <f t="shared" si="91"/>
        <v>21366831.144633617</v>
      </c>
      <c r="AE389" s="24"/>
      <c r="AF389" s="24">
        <f t="shared" si="94"/>
        <v>-126113.85241056031</v>
      </c>
      <c r="AG389" s="24">
        <f t="shared" si="95"/>
        <v>-58930.953518542112</v>
      </c>
      <c r="AI389" s="24">
        <f>IF(OR(B389="Q2",B389="Q3"),Business_peak/E389,Business_nonpeak/E389)</f>
        <v>15333.333333333332</v>
      </c>
      <c r="AJ389" s="24">
        <f>IF(OR(B389="Q2",B389="Q3"),Economic_peak/F389,Economic_nonpeak/F389)</f>
        <v>399.40828402366861</v>
      </c>
      <c r="AO389">
        <f>AF389/AI389</f>
        <v>-8.2248164615582819</v>
      </c>
      <c r="AP389">
        <f>AG389/AJ389</f>
        <v>-147.5456465871647</v>
      </c>
    </row>
    <row r="390" spans="1:42" x14ac:dyDescent="0.25">
      <c r="A390" s="6">
        <v>384</v>
      </c>
      <c r="B390" s="1" t="s">
        <v>2</v>
      </c>
      <c r="C390" s="1"/>
      <c r="D390" s="1">
        <v>192</v>
      </c>
      <c r="E390" s="1">
        <v>26</v>
      </c>
      <c r="F390" s="1">
        <v>184</v>
      </c>
      <c r="G390" s="3">
        <v>2</v>
      </c>
      <c r="N390" s="10">
        <f t="shared" si="80"/>
        <v>5979999.9999999991</v>
      </c>
      <c r="O390" s="10">
        <f t="shared" si="81"/>
        <v>12420000</v>
      </c>
      <c r="P390" s="24">
        <f t="shared" si="92"/>
        <v>18400000</v>
      </c>
      <c r="R390" s="10">
        <f t="shared" si="82"/>
        <v>2000000</v>
      </c>
      <c r="S390" s="10">
        <f t="shared" si="83"/>
        <v>1500000</v>
      </c>
      <c r="T390" s="10">
        <f t="shared" si="84"/>
        <v>23457200</v>
      </c>
      <c r="U390" s="24">
        <f t="shared" si="85"/>
        <v>4600000</v>
      </c>
      <c r="V390" s="10">
        <f t="shared" si="86"/>
        <v>300000</v>
      </c>
      <c r="W390" s="24">
        <f t="shared" si="87"/>
        <v>150163.93079202034</v>
      </c>
      <c r="X390" s="24">
        <f t="shared" si="93"/>
        <v>32007363.930792019</v>
      </c>
      <c r="Z390" s="28">
        <f t="shared" si="88"/>
        <v>-26027363.930792019</v>
      </c>
      <c r="AA390" s="28">
        <f t="shared" si="89"/>
        <v>-19587363.930792019</v>
      </c>
      <c r="AB390" s="29"/>
      <c r="AC390" s="30">
        <f t="shared" si="90"/>
        <v>6401472.7861584043</v>
      </c>
      <c r="AD390" s="30">
        <f t="shared" si="91"/>
        <v>25605891.144633617</v>
      </c>
      <c r="AE390" s="24"/>
      <c r="AF390" s="24">
        <f t="shared" si="94"/>
        <v>-16210.491775323278</v>
      </c>
      <c r="AG390" s="24">
        <f t="shared" si="95"/>
        <v>-71662.451873008788</v>
      </c>
      <c r="AI390" s="24">
        <f>IF(OR(B390="Q2",B390="Q3"),Business_peak/E390,Business_nonpeak/E390)</f>
        <v>8846.1538461538457</v>
      </c>
      <c r="AJ390" s="24">
        <f>IF(OR(B390="Q2",B390="Q3"),Economic_peak/F390,Economic_nonpeak/F390)</f>
        <v>366.8478260869565</v>
      </c>
      <c r="AO390">
        <f>AF390/AI390</f>
        <v>-1.832490374601762</v>
      </c>
      <c r="AP390">
        <f>AG390/AJ390</f>
        <v>-195.34653547605359</v>
      </c>
    </row>
    <row r="391" spans="1:42" x14ac:dyDescent="0.25">
      <c r="A391" s="6">
        <v>385</v>
      </c>
      <c r="B391" s="1" t="s">
        <v>2</v>
      </c>
      <c r="C391" s="1"/>
      <c r="D391" s="1">
        <v>193</v>
      </c>
      <c r="E391" s="1">
        <v>27</v>
      </c>
      <c r="F391" s="1">
        <v>208</v>
      </c>
      <c r="G391" s="3">
        <v>0</v>
      </c>
      <c r="N391" s="10">
        <f t="shared" ref="N391:N454" si="96">IF(OR(B391="Q2",B391="Q3"),E391*Business_peak,E391*Business_nonpeak)</f>
        <v>6209999.9999999991</v>
      </c>
      <c r="O391" s="10">
        <f t="shared" ref="O391:O454" si="97">IF(OR(B391="Q2",B391="Q3"),F391*Economic_peak,F391*Economic_nonpeak)</f>
        <v>14040000</v>
      </c>
      <c r="P391" s="24">
        <f t="shared" si="92"/>
        <v>20250000</v>
      </c>
      <c r="R391" s="10">
        <f t="shared" ref="R391:R454" si="98">Overheads</f>
        <v>2000000</v>
      </c>
      <c r="S391" s="10">
        <f t="shared" ref="S391:S454" si="99">IF(ISEVEN(A391),mumbai_flight,newyork_flight)</f>
        <v>2500000</v>
      </c>
      <c r="T391" s="10">
        <f t="shared" ref="T391:T454" si="100">IF(G391=VLOOKUP(G391,fuelcost_table,1,FALSE),fuel_perflight*(1+VLOOKUP(G391,fuelcost_table,2,FALSE)),0)</f>
        <v>18044000</v>
      </c>
      <c r="U391" s="24">
        <f t="shared" ref="U391:U454" si="101">tax_r*P391</f>
        <v>5062500</v>
      </c>
      <c r="V391" s="10">
        <f t="shared" ref="V391:V454" si="102">salary_cost/(flights*days)</f>
        <v>300000</v>
      </c>
      <c r="W391" s="24">
        <f t="shared" ref="W391:W454" si="103">lease_daily</f>
        <v>150163.93079202034</v>
      </c>
      <c r="X391" s="24">
        <f t="shared" si="93"/>
        <v>28056663.930792019</v>
      </c>
      <c r="Z391" s="28">
        <f t="shared" ref="Z391:Z454" si="104">N391-$X391</f>
        <v>-21846663.930792019</v>
      </c>
      <c r="AA391" s="28">
        <f t="shared" ref="AA391:AA454" si="105">O391-$X391</f>
        <v>-14016663.930792019</v>
      </c>
      <c r="AB391" s="29"/>
      <c r="AC391" s="30">
        <f t="shared" ref="AC391:AC454" si="106">Business_costp*X391</f>
        <v>5611332.7861584043</v>
      </c>
      <c r="AD391" s="30">
        <f t="shared" ref="AD391:AD454" si="107">Economic_costp*X391</f>
        <v>22445331.144633617</v>
      </c>
      <c r="AE391" s="24"/>
      <c r="AF391" s="24">
        <f t="shared" si="94"/>
        <v>22172.859771910917</v>
      </c>
      <c r="AG391" s="24">
        <f t="shared" si="95"/>
        <v>-40410.245887661622</v>
      </c>
      <c r="AI391" s="24">
        <f>IF(OR(B391="Q2",B391="Q3"),Business_peak/E391,Business_nonpeak/E391)</f>
        <v>8518.5185185185182</v>
      </c>
      <c r="AJ391" s="24">
        <f>IF(OR(B391="Q2",B391="Q3"),Economic_peak/F391,Economic_nonpeak/F391)</f>
        <v>324.51923076923077</v>
      </c>
      <c r="AO391">
        <f>AF391/AI391</f>
        <v>2.6029009297460641</v>
      </c>
      <c r="AP391">
        <f>AG391/AJ391</f>
        <v>-124.52342436494247</v>
      </c>
    </row>
    <row r="392" spans="1:42" x14ac:dyDescent="0.25">
      <c r="A392" s="6">
        <v>386</v>
      </c>
      <c r="B392" s="1" t="s">
        <v>2</v>
      </c>
      <c r="C392" s="1"/>
      <c r="D392" s="1">
        <v>193</v>
      </c>
      <c r="E392" s="1">
        <v>18</v>
      </c>
      <c r="F392" s="1">
        <v>208</v>
      </c>
      <c r="G392" s="3">
        <v>0</v>
      </c>
      <c r="N392" s="10">
        <f t="shared" si="96"/>
        <v>4139999.9999999995</v>
      </c>
      <c r="O392" s="10">
        <f t="shared" si="97"/>
        <v>14040000</v>
      </c>
      <c r="P392" s="24">
        <f t="shared" ref="P392:P455" si="108">SUM(N392:O392)</f>
        <v>18180000</v>
      </c>
      <c r="R392" s="10">
        <f t="shared" si="98"/>
        <v>2000000</v>
      </c>
      <c r="S392" s="10">
        <f t="shared" si="99"/>
        <v>1500000</v>
      </c>
      <c r="T392" s="10">
        <f t="shared" si="100"/>
        <v>18044000</v>
      </c>
      <c r="U392" s="24">
        <f t="shared" si="101"/>
        <v>4545000</v>
      </c>
      <c r="V392" s="10">
        <f t="shared" si="102"/>
        <v>300000</v>
      </c>
      <c r="W392" s="24">
        <f t="shared" si="103"/>
        <v>150163.93079202034</v>
      </c>
      <c r="X392" s="24">
        <f t="shared" ref="X392:X455" si="109">SUM(R392:W392)</f>
        <v>26539163.930792019</v>
      </c>
      <c r="Z392" s="28">
        <f t="shared" si="104"/>
        <v>-22399163.930792019</v>
      </c>
      <c r="AA392" s="28">
        <f t="shared" si="105"/>
        <v>-12499163.930792019</v>
      </c>
      <c r="AB392" s="29"/>
      <c r="AC392" s="30">
        <f t="shared" si="106"/>
        <v>5307832.7861584043</v>
      </c>
      <c r="AD392" s="30">
        <f t="shared" si="107"/>
        <v>21231331.144633617</v>
      </c>
      <c r="AE392" s="24"/>
      <c r="AF392" s="24">
        <f t="shared" ref="AF392:AF455" si="110">(N392-AC392)/E392</f>
        <v>-64879.59923102249</v>
      </c>
      <c r="AG392" s="24">
        <f t="shared" ref="AG392:AG455" si="111">(O392-AD392)/F392</f>
        <v>-34573.707426123161</v>
      </c>
      <c r="AI392" s="24">
        <f>IF(OR(B392="Q2",B392="Q3"),Business_peak/E392,Business_nonpeak/E392)</f>
        <v>12777.777777777776</v>
      </c>
      <c r="AJ392" s="24">
        <f>IF(OR(B392="Q2",B392="Q3"),Economic_peak/F392,Economic_nonpeak/F392)</f>
        <v>324.51923076923077</v>
      </c>
      <c r="AO392">
        <f>AF392/AI392</f>
        <v>-5.0775338528626301</v>
      </c>
      <c r="AP392">
        <f>AG392/AJ392</f>
        <v>-106.5382391797573</v>
      </c>
    </row>
    <row r="393" spans="1:42" x14ac:dyDescent="0.25">
      <c r="A393" s="6">
        <v>387</v>
      </c>
      <c r="B393" s="1" t="s">
        <v>2</v>
      </c>
      <c r="C393" s="1"/>
      <c r="D393" s="1">
        <v>194</v>
      </c>
      <c r="E393" s="1">
        <v>20</v>
      </c>
      <c r="F393" s="1">
        <v>183</v>
      </c>
      <c r="G393" s="3">
        <v>0</v>
      </c>
      <c r="N393" s="10">
        <f t="shared" si="96"/>
        <v>4599999.9999999991</v>
      </c>
      <c r="O393" s="10">
        <f t="shared" si="97"/>
        <v>12352500</v>
      </c>
      <c r="P393" s="24">
        <f t="shared" si="108"/>
        <v>16952500</v>
      </c>
      <c r="R393" s="10">
        <f t="shared" si="98"/>
        <v>2000000</v>
      </c>
      <c r="S393" s="10">
        <f t="shared" si="99"/>
        <v>2500000</v>
      </c>
      <c r="T393" s="10">
        <f t="shared" si="100"/>
        <v>18044000</v>
      </c>
      <c r="U393" s="24">
        <f t="shared" si="101"/>
        <v>4238125</v>
      </c>
      <c r="V393" s="10">
        <f t="shared" si="102"/>
        <v>300000</v>
      </c>
      <c r="W393" s="24">
        <f t="shared" si="103"/>
        <v>150163.93079202034</v>
      </c>
      <c r="X393" s="24">
        <f t="shared" si="109"/>
        <v>27232288.930792019</v>
      </c>
      <c r="Z393" s="28">
        <f t="shared" si="104"/>
        <v>-22632288.930792019</v>
      </c>
      <c r="AA393" s="28">
        <f t="shared" si="105"/>
        <v>-14879788.930792019</v>
      </c>
      <c r="AB393" s="29"/>
      <c r="AC393" s="30">
        <f t="shared" si="106"/>
        <v>5446457.7861584043</v>
      </c>
      <c r="AD393" s="30">
        <f t="shared" si="107"/>
        <v>21785831.144633617</v>
      </c>
      <c r="AE393" s="24"/>
      <c r="AF393" s="24">
        <f t="shared" si="110"/>
        <v>-42322.889307920261</v>
      </c>
      <c r="AG393" s="24">
        <f t="shared" si="111"/>
        <v>-51548.257620948731</v>
      </c>
      <c r="AI393" s="24">
        <f>IF(OR(B393="Q2",B393="Q3"),Business_peak/E393,Business_nonpeak/E393)</f>
        <v>11499.999999999998</v>
      </c>
      <c r="AJ393" s="24">
        <f>IF(OR(B393="Q2",B393="Q3"),Economic_peak/F393,Economic_nonpeak/F393)</f>
        <v>368.85245901639342</v>
      </c>
      <c r="AO393">
        <f>AF393/AI393</f>
        <v>-3.6802512441669797</v>
      </c>
      <c r="AP393">
        <f>AG393/AJ393</f>
        <v>-139.75305399457213</v>
      </c>
    </row>
    <row r="394" spans="1:42" x14ac:dyDescent="0.25">
      <c r="A394" s="6">
        <v>388</v>
      </c>
      <c r="B394" s="1" t="s">
        <v>2</v>
      </c>
      <c r="C394" s="1"/>
      <c r="D394" s="1">
        <v>194</v>
      </c>
      <c r="E394" s="1">
        <v>27</v>
      </c>
      <c r="F394" s="1">
        <v>182</v>
      </c>
      <c r="G394" s="3">
        <v>1</v>
      </c>
      <c r="N394" s="10">
        <f t="shared" si="96"/>
        <v>6209999.9999999991</v>
      </c>
      <c r="O394" s="10">
        <f t="shared" si="97"/>
        <v>12285000</v>
      </c>
      <c r="P394" s="24">
        <f t="shared" si="108"/>
        <v>18495000</v>
      </c>
      <c r="R394" s="10">
        <f t="shared" si="98"/>
        <v>2000000</v>
      </c>
      <c r="S394" s="10">
        <f t="shared" si="99"/>
        <v>1500000</v>
      </c>
      <c r="T394" s="10">
        <f t="shared" si="100"/>
        <v>20750600</v>
      </c>
      <c r="U394" s="24">
        <f t="shared" si="101"/>
        <v>4623750</v>
      </c>
      <c r="V394" s="10">
        <f t="shared" si="102"/>
        <v>300000</v>
      </c>
      <c r="W394" s="24">
        <f t="shared" si="103"/>
        <v>150163.93079202034</v>
      </c>
      <c r="X394" s="24">
        <f t="shared" si="109"/>
        <v>29324513.930792019</v>
      </c>
      <c r="Z394" s="28">
        <f t="shared" si="104"/>
        <v>-23114513.930792019</v>
      </c>
      <c r="AA394" s="28">
        <f t="shared" si="105"/>
        <v>-17039513.930792019</v>
      </c>
      <c r="AB394" s="29"/>
      <c r="AC394" s="30">
        <f t="shared" si="106"/>
        <v>5864902.7861584043</v>
      </c>
      <c r="AD394" s="30">
        <f t="shared" si="107"/>
        <v>23459611.144633617</v>
      </c>
      <c r="AE394" s="24"/>
      <c r="AF394" s="24">
        <f t="shared" si="110"/>
        <v>12781.378290429435</v>
      </c>
      <c r="AG394" s="24">
        <f t="shared" si="111"/>
        <v>-61398.962333151743</v>
      </c>
      <c r="AI394" s="24">
        <f>IF(OR(B394="Q2",B394="Q3"),Business_peak/E394,Business_nonpeak/E394)</f>
        <v>8518.5185185185182</v>
      </c>
      <c r="AJ394" s="24">
        <f>IF(OR(B394="Q2",B394="Q3"),Economic_peak/F394,Economic_nonpeak/F394)</f>
        <v>370.87912087912088</v>
      </c>
      <c r="AO394">
        <f>AF394/AI394</f>
        <v>1.500422668876499</v>
      </c>
      <c r="AP394">
        <f>AG394/AJ394</f>
        <v>-165.54979473531284</v>
      </c>
    </row>
    <row r="395" spans="1:42" x14ac:dyDescent="0.25">
      <c r="A395" s="6">
        <v>389</v>
      </c>
      <c r="B395" s="1" t="s">
        <v>2</v>
      </c>
      <c r="C395" s="1"/>
      <c r="D395" s="1">
        <v>195</v>
      </c>
      <c r="E395" s="1">
        <v>24</v>
      </c>
      <c r="F395" s="1">
        <v>232</v>
      </c>
      <c r="G395" s="3">
        <v>-2</v>
      </c>
      <c r="N395" s="10">
        <f t="shared" si="96"/>
        <v>5519999.9999999991</v>
      </c>
      <c r="O395" s="10">
        <f t="shared" si="97"/>
        <v>15660000</v>
      </c>
      <c r="P395" s="24">
        <f t="shared" si="108"/>
        <v>21180000</v>
      </c>
      <c r="R395" s="10">
        <f t="shared" si="98"/>
        <v>2000000</v>
      </c>
      <c r="S395" s="10">
        <f t="shared" si="99"/>
        <v>2500000</v>
      </c>
      <c r="T395" s="10">
        <f t="shared" si="100"/>
        <v>12630800</v>
      </c>
      <c r="U395" s="24">
        <f t="shared" si="101"/>
        <v>5295000</v>
      </c>
      <c r="V395" s="10">
        <f t="shared" si="102"/>
        <v>300000</v>
      </c>
      <c r="W395" s="24">
        <f t="shared" si="103"/>
        <v>150163.93079202034</v>
      </c>
      <c r="X395" s="24">
        <f t="shared" si="109"/>
        <v>22875963.930792019</v>
      </c>
      <c r="Z395" s="28">
        <f t="shared" si="104"/>
        <v>-17355963.930792019</v>
      </c>
      <c r="AA395" s="28">
        <f t="shared" si="105"/>
        <v>-7215963.9307920188</v>
      </c>
      <c r="AB395" s="29"/>
      <c r="AC395" s="30">
        <f t="shared" si="106"/>
        <v>4575192.7861584043</v>
      </c>
      <c r="AD395" s="30">
        <f t="shared" si="107"/>
        <v>18300771.144633617</v>
      </c>
      <c r="AE395" s="24"/>
      <c r="AF395" s="24">
        <f t="shared" si="110"/>
        <v>39366.967243399784</v>
      </c>
      <c r="AG395" s="24">
        <f t="shared" si="111"/>
        <v>-11382.634244110419</v>
      </c>
      <c r="AI395" s="24">
        <f>IF(OR(B395="Q2",B395="Q3"),Business_peak/E395,Business_nonpeak/E395)</f>
        <v>9583.3333333333321</v>
      </c>
      <c r="AJ395" s="24">
        <f>IF(OR(B395="Q2",B395="Q3"),Economic_peak/F395,Economic_nonpeak/F395)</f>
        <v>290.94827586206895</v>
      </c>
      <c r="AO395">
        <f>AF395/AI395</f>
        <v>4.1078574514851951</v>
      </c>
      <c r="AP395">
        <f>AG395/AJ395</f>
        <v>-39.122535476053592</v>
      </c>
    </row>
    <row r="396" spans="1:42" x14ac:dyDescent="0.25">
      <c r="A396" s="6">
        <v>390</v>
      </c>
      <c r="B396" s="1" t="s">
        <v>2</v>
      </c>
      <c r="C396" s="1"/>
      <c r="D396" s="1">
        <v>195</v>
      </c>
      <c r="E396" s="1">
        <v>27</v>
      </c>
      <c r="F396" s="1">
        <v>193</v>
      </c>
      <c r="G396" s="3">
        <v>2</v>
      </c>
      <c r="N396" s="10">
        <f t="shared" si="96"/>
        <v>6209999.9999999991</v>
      </c>
      <c r="O396" s="10">
        <f t="shared" si="97"/>
        <v>13027500</v>
      </c>
      <c r="P396" s="24">
        <f t="shared" si="108"/>
        <v>19237500</v>
      </c>
      <c r="R396" s="10">
        <f t="shared" si="98"/>
        <v>2000000</v>
      </c>
      <c r="S396" s="10">
        <f t="shared" si="99"/>
        <v>1500000</v>
      </c>
      <c r="T396" s="10">
        <f t="shared" si="100"/>
        <v>23457200</v>
      </c>
      <c r="U396" s="24">
        <f t="shared" si="101"/>
        <v>4809375</v>
      </c>
      <c r="V396" s="10">
        <f t="shared" si="102"/>
        <v>300000</v>
      </c>
      <c r="W396" s="24">
        <f t="shared" si="103"/>
        <v>150163.93079202034</v>
      </c>
      <c r="X396" s="24">
        <f t="shared" si="109"/>
        <v>32216738.930792019</v>
      </c>
      <c r="Z396" s="28">
        <f t="shared" si="104"/>
        <v>-26006738.930792019</v>
      </c>
      <c r="AA396" s="28">
        <f t="shared" si="105"/>
        <v>-19189238.930792019</v>
      </c>
      <c r="AB396" s="29"/>
      <c r="AC396" s="30">
        <f t="shared" si="106"/>
        <v>6443347.7861584043</v>
      </c>
      <c r="AD396" s="30">
        <f t="shared" si="107"/>
        <v>25773391.144633617</v>
      </c>
      <c r="AE396" s="24"/>
      <c r="AF396" s="24">
        <f t="shared" si="110"/>
        <v>-8642.5105984594538</v>
      </c>
      <c r="AG396" s="24">
        <f t="shared" si="111"/>
        <v>-66040.886759759669</v>
      </c>
      <c r="AI396" s="24">
        <f>IF(OR(B396="Q2",B396="Q3"),Business_peak/E396,Business_nonpeak/E396)</f>
        <v>8518.5185185185182</v>
      </c>
      <c r="AJ396" s="24">
        <f>IF(OR(B396="Q2",B396="Q3"),Economic_peak/F396,Economic_nonpeak/F396)</f>
        <v>349.74093264248705</v>
      </c>
      <c r="AO396">
        <f>AF396/AI396</f>
        <v>-1.0145555919930664</v>
      </c>
      <c r="AP396">
        <f>AG396/AJ396</f>
        <v>-188.82801695753506</v>
      </c>
    </row>
    <row r="397" spans="1:42" x14ac:dyDescent="0.25">
      <c r="A397" s="6">
        <v>391</v>
      </c>
      <c r="B397" s="1" t="s">
        <v>2</v>
      </c>
      <c r="C397" s="1"/>
      <c r="D397" s="1">
        <v>196</v>
      </c>
      <c r="E397" s="1">
        <v>21</v>
      </c>
      <c r="F397" s="1">
        <v>187</v>
      </c>
      <c r="G397" s="3">
        <v>-1</v>
      </c>
      <c r="N397" s="10">
        <f t="shared" si="96"/>
        <v>4829999.9999999991</v>
      </c>
      <c r="O397" s="10">
        <f t="shared" si="97"/>
        <v>12622500</v>
      </c>
      <c r="P397" s="24">
        <f t="shared" si="108"/>
        <v>17452500</v>
      </c>
      <c r="R397" s="10">
        <f t="shared" si="98"/>
        <v>2000000</v>
      </c>
      <c r="S397" s="10">
        <f t="shared" si="99"/>
        <v>2500000</v>
      </c>
      <c r="T397" s="10">
        <f t="shared" si="100"/>
        <v>15337400</v>
      </c>
      <c r="U397" s="24">
        <f t="shared" si="101"/>
        <v>4363125</v>
      </c>
      <c r="V397" s="10">
        <f t="shared" si="102"/>
        <v>300000</v>
      </c>
      <c r="W397" s="24">
        <f t="shared" si="103"/>
        <v>150163.93079202034</v>
      </c>
      <c r="X397" s="24">
        <f t="shared" si="109"/>
        <v>24650688.930792019</v>
      </c>
      <c r="Z397" s="28">
        <f t="shared" si="104"/>
        <v>-19820688.930792019</v>
      </c>
      <c r="AA397" s="28">
        <f t="shared" si="105"/>
        <v>-12028188.930792019</v>
      </c>
      <c r="AB397" s="29"/>
      <c r="AC397" s="30">
        <f t="shared" si="106"/>
        <v>4930137.7861584043</v>
      </c>
      <c r="AD397" s="30">
        <f t="shared" si="107"/>
        <v>19720551.144633617</v>
      </c>
      <c r="AE397" s="24"/>
      <c r="AF397" s="24">
        <f t="shared" si="110"/>
        <v>-4768.4660075431066</v>
      </c>
      <c r="AG397" s="24">
        <f t="shared" si="111"/>
        <v>-37957.492752051432</v>
      </c>
      <c r="AI397" s="24">
        <f>IF(OR(B397="Q2",B397="Q3"),Business_peak/E397,Business_nonpeak/E397)</f>
        <v>10952.38095238095</v>
      </c>
      <c r="AJ397" s="24">
        <f>IF(OR(B397="Q2",B397="Q3"),Economic_peak/F397,Economic_nonpeak/F397)</f>
        <v>360.96256684491976</v>
      </c>
      <c r="AO397">
        <f>AF397/AI397</f>
        <v>-0.43538167894958807</v>
      </c>
      <c r="AP397">
        <f>AG397/AJ397</f>
        <v>-105.15631325383139</v>
      </c>
    </row>
    <row r="398" spans="1:42" x14ac:dyDescent="0.25">
      <c r="A398" s="6">
        <v>392</v>
      </c>
      <c r="B398" s="1" t="s">
        <v>2</v>
      </c>
      <c r="C398" s="1"/>
      <c r="D398" s="1">
        <v>196</v>
      </c>
      <c r="E398" s="1">
        <v>30</v>
      </c>
      <c r="F398" s="1">
        <v>203</v>
      </c>
      <c r="G398" s="3">
        <v>0</v>
      </c>
      <c r="N398" s="10">
        <f t="shared" si="96"/>
        <v>6899999.9999999991</v>
      </c>
      <c r="O398" s="10">
        <f t="shared" si="97"/>
        <v>13702500</v>
      </c>
      <c r="P398" s="24">
        <f t="shared" si="108"/>
        <v>20602500</v>
      </c>
      <c r="R398" s="10">
        <f t="shared" si="98"/>
        <v>2000000</v>
      </c>
      <c r="S398" s="10">
        <f t="shared" si="99"/>
        <v>1500000</v>
      </c>
      <c r="T398" s="10">
        <f t="shared" si="100"/>
        <v>18044000</v>
      </c>
      <c r="U398" s="24">
        <f t="shared" si="101"/>
        <v>5150625</v>
      </c>
      <c r="V398" s="10">
        <f t="shared" si="102"/>
        <v>300000</v>
      </c>
      <c r="W398" s="24">
        <f t="shared" si="103"/>
        <v>150163.93079202034</v>
      </c>
      <c r="X398" s="24">
        <f t="shared" si="109"/>
        <v>27144788.930792019</v>
      </c>
      <c r="Z398" s="28">
        <f t="shared" si="104"/>
        <v>-20244788.930792019</v>
      </c>
      <c r="AA398" s="28">
        <f t="shared" si="105"/>
        <v>-13442288.930792019</v>
      </c>
      <c r="AB398" s="29"/>
      <c r="AC398" s="30">
        <f t="shared" si="106"/>
        <v>5428957.7861584043</v>
      </c>
      <c r="AD398" s="30">
        <f t="shared" si="107"/>
        <v>21715831.144633617</v>
      </c>
      <c r="AE398" s="24"/>
      <c r="AF398" s="24">
        <f t="shared" si="110"/>
        <v>49034.740461386493</v>
      </c>
      <c r="AG398" s="24">
        <f t="shared" si="111"/>
        <v>-39474.537658293681</v>
      </c>
      <c r="AI398" s="24">
        <f>IF(OR(B398="Q2",B398="Q3"),Business_peak/E398,Business_nonpeak/E398)</f>
        <v>7666.6666666666661</v>
      </c>
      <c r="AJ398" s="24">
        <f>IF(OR(B398="Q2",B398="Q3"),Economic_peak/F398,Economic_nonpeak/F398)</f>
        <v>332.51231527093597</v>
      </c>
      <c r="AO398">
        <f>AF398/AI398</f>
        <v>6.39583571235476</v>
      </c>
      <c r="AP398">
        <f>AG398/AJ398</f>
        <v>-118.71601695753506</v>
      </c>
    </row>
    <row r="399" spans="1:42" x14ac:dyDescent="0.25">
      <c r="A399" s="6">
        <v>393</v>
      </c>
      <c r="B399" s="1" t="s">
        <v>2</v>
      </c>
      <c r="C399" s="1"/>
      <c r="D399" s="1">
        <v>197</v>
      </c>
      <c r="E399" s="1">
        <v>29</v>
      </c>
      <c r="F399" s="1">
        <v>191</v>
      </c>
      <c r="G399" s="3">
        <v>0</v>
      </c>
      <c r="N399" s="10">
        <f t="shared" si="96"/>
        <v>6669999.9999999991</v>
      </c>
      <c r="O399" s="10">
        <f t="shared" si="97"/>
        <v>12892500</v>
      </c>
      <c r="P399" s="24">
        <f t="shared" si="108"/>
        <v>19562500</v>
      </c>
      <c r="R399" s="10">
        <f t="shared" si="98"/>
        <v>2000000</v>
      </c>
      <c r="S399" s="10">
        <f t="shared" si="99"/>
        <v>2500000</v>
      </c>
      <c r="T399" s="10">
        <f t="shared" si="100"/>
        <v>18044000</v>
      </c>
      <c r="U399" s="24">
        <f t="shared" si="101"/>
        <v>4890625</v>
      </c>
      <c r="V399" s="10">
        <f t="shared" si="102"/>
        <v>300000</v>
      </c>
      <c r="W399" s="24">
        <f t="shared" si="103"/>
        <v>150163.93079202034</v>
      </c>
      <c r="X399" s="24">
        <f t="shared" si="109"/>
        <v>27884788.930792019</v>
      </c>
      <c r="Z399" s="28">
        <f t="shared" si="104"/>
        <v>-21214788.930792019</v>
      </c>
      <c r="AA399" s="28">
        <f t="shared" si="105"/>
        <v>-14992288.930792019</v>
      </c>
      <c r="AB399" s="29"/>
      <c r="AC399" s="30">
        <f t="shared" si="106"/>
        <v>5576957.7861584043</v>
      </c>
      <c r="AD399" s="30">
        <f t="shared" si="107"/>
        <v>22307831.144633617</v>
      </c>
      <c r="AE399" s="24"/>
      <c r="AF399" s="24">
        <f t="shared" si="110"/>
        <v>37691.110822123956</v>
      </c>
      <c r="AG399" s="24">
        <f t="shared" si="111"/>
        <v>-49294.927458814753</v>
      </c>
      <c r="AI399" s="24">
        <f>IF(OR(B399="Q2",B399="Q3"),Business_peak/E399,Business_nonpeak/E399)</f>
        <v>7931.0344827586196</v>
      </c>
      <c r="AJ399" s="24">
        <f>IF(OR(B399="Q2",B399="Q3"),Economic_peak/F399,Economic_nonpeak/F399)</f>
        <v>353.40314136125653</v>
      </c>
      <c r="AO399">
        <f>AF399/AI399</f>
        <v>4.752357451485195</v>
      </c>
      <c r="AP399">
        <f>AG399/AJ399</f>
        <v>-139.48638732790545</v>
      </c>
    </row>
    <row r="400" spans="1:42" x14ac:dyDescent="0.25">
      <c r="A400" s="6">
        <v>394</v>
      </c>
      <c r="B400" s="1" t="s">
        <v>2</v>
      </c>
      <c r="C400" s="1"/>
      <c r="D400" s="1">
        <v>197</v>
      </c>
      <c r="E400" s="1">
        <v>18</v>
      </c>
      <c r="F400" s="1">
        <v>160</v>
      </c>
      <c r="G400" s="3">
        <v>1</v>
      </c>
      <c r="N400" s="10">
        <f t="shared" si="96"/>
        <v>4139999.9999999995</v>
      </c>
      <c r="O400" s="10">
        <f t="shared" si="97"/>
        <v>10800000</v>
      </c>
      <c r="P400" s="24">
        <f t="shared" si="108"/>
        <v>14940000</v>
      </c>
      <c r="R400" s="10">
        <f t="shared" si="98"/>
        <v>2000000</v>
      </c>
      <c r="S400" s="10">
        <f t="shared" si="99"/>
        <v>1500000</v>
      </c>
      <c r="T400" s="10">
        <f t="shared" si="100"/>
        <v>20750600</v>
      </c>
      <c r="U400" s="24">
        <f t="shared" si="101"/>
        <v>3735000</v>
      </c>
      <c r="V400" s="10">
        <f t="shared" si="102"/>
        <v>300000</v>
      </c>
      <c r="W400" s="24">
        <f t="shared" si="103"/>
        <v>150163.93079202034</v>
      </c>
      <c r="X400" s="24">
        <f t="shared" si="109"/>
        <v>28435763.930792019</v>
      </c>
      <c r="Z400" s="28">
        <f t="shared" si="104"/>
        <v>-24295763.930792019</v>
      </c>
      <c r="AA400" s="28">
        <f t="shared" si="105"/>
        <v>-17635763.930792019</v>
      </c>
      <c r="AB400" s="29"/>
      <c r="AC400" s="30">
        <f t="shared" si="106"/>
        <v>5687152.7861584043</v>
      </c>
      <c r="AD400" s="30">
        <f t="shared" si="107"/>
        <v>22748611.144633617</v>
      </c>
      <c r="AE400" s="24"/>
      <c r="AF400" s="24">
        <f t="shared" si="110"/>
        <v>-85952.932564355826</v>
      </c>
      <c r="AG400" s="24">
        <f t="shared" si="111"/>
        <v>-74678.819653960105</v>
      </c>
      <c r="AI400" s="24">
        <f>IF(OR(B400="Q2",B400="Q3"),Business_peak/E400,Business_nonpeak/E400)</f>
        <v>12777.777777777776</v>
      </c>
      <c r="AJ400" s="24">
        <f>IF(OR(B400="Q2",B400="Q3"),Economic_peak/F400,Economic_nonpeak/F400)</f>
        <v>421.875</v>
      </c>
      <c r="AO400">
        <f>AF400/AI400</f>
        <v>-6.7267512441669792</v>
      </c>
      <c r="AP400">
        <f>AG400/AJ400</f>
        <v>-177.01646140197951</v>
      </c>
    </row>
    <row r="401" spans="1:42" x14ac:dyDescent="0.25">
      <c r="A401" s="6">
        <v>395</v>
      </c>
      <c r="B401" s="1" t="s">
        <v>2</v>
      </c>
      <c r="C401" s="1"/>
      <c r="D401" s="1">
        <v>198</v>
      </c>
      <c r="E401" s="1">
        <v>20</v>
      </c>
      <c r="F401" s="1">
        <v>169</v>
      </c>
      <c r="G401" s="3">
        <v>-2</v>
      </c>
      <c r="N401" s="10">
        <f t="shared" si="96"/>
        <v>4599999.9999999991</v>
      </c>
      <c r="O401" s="10">
        <f t="shared" si="97"/>
        <v>11407500</v>
      </c>
      <c r="P401" s="24">
        <f t="shared" si="108"/>
        <v>16007500</v>
      </c>
      <c r="R401" s="10">
        <f t="shared" si="98"/>
        <v>2000000</v>
      </c>
      <c r="S401" s="10">
        <f t="shared" si="99"/>
        <v>2500000</v>
      </c>
      <c r="T401" s="10">
        <f t="shared" si="100"/>
        <v>12630800</v>
      </c>
      <c r="U401" s="24">
        <f t="shared" si="101"/>
        <v>4001875</v>
      </c>
      <c r="V401" s="10">
        <f t="shared" si="102"/>
        <v>300000</v>
      </c>
      <c r="W401" s="24">
        <f t="shared" si="103"/>
        <v>150163.93079202034</v>
      </c>
      <c r="X401" s="24">
        <f t="shared" si="109"/>
        <v>21582838.930792019</v>
      </c>
      <c r="Z401" s="28">
        <f t="shared" si="104"/>
        <v>-16982838.930792019</v>
      </c>
      <c r="AA401" s="28">
        <f t="shared" si="105"/>
        <v>-10175338.930792019</v>
      </c>
      <c r="AB401" s="29"/>
      <c r="AC401" s="30">
        <f t="shared" si="106"/>
        <v>4316567.7861584043</v>
      </c>
      <c r="AD401" s="30">
        <f t="shared" si="107"/>
        <v>17266271.144633617</v>
      </c>
      <c r="AE401" s="24"/>
      <c r="AF401" s="24">
        <f t="shared" si="110"/>
        <v>14171.610692079737</v>
      </c>
      <c r="AG401" s="24">
        <f t="shared" si="111"/>
        <v>-34667.284879488856</v>
      </c>
      <c r="AI401" s="24">
        <f>IF(OR(B401="Q2",B401="Q3"),Business_peak/E401,Business_nonpeak/E401)</f>
        <v>11499.999999999998</v>
      </c>
      <c r="AJ401" s="24">
        <f>IF(OR(B401="Q2",B401="Q3"),Economic_peak/F401,Economic_nonpeak/F401)</f>
        <v>399.40828402366861</v>
      </c>
      <c r="AO401">
        <f>AF401/AI401</f>
        <v>1.2323139732243251</v>
      </c>
      <c r="AP401">
        <f>AG401/AJ401</f>
        <v>-86.796609550127656</v>
      </c>
    </row>
    <row r="402" spans="1:42" x14ac:dyDescent="0.25">
      <c r="A402" s="6">
        <v>396</v>
      </c>
      <c r="B402" s="1" t="s">
        <v>2</v>
      </c>
      <c r="C402" s="1"/>
      <c r="D402" s="1">
        <v>198</v>
      </c>
      <c r="E402" s="1">
        <v>26</v>
      </c>
      <c r="F402" s="1">
        <v>178</v>
      </c>
      <c r="G402" s="3">
        <v>1</v>
      </c>
      <c r="N402" s="10">
        <f t="shared" si="96"/>
        <v>5979999.9999999991</v>
      </c>
      <c r="O402" s="10">
        <f t="shared" si="97"/>
        <v>12015000</v>
      </c>
      <c r="P402" s="24">
        <f t="shared" si="108"/>
        <v>17995000</v>
      </c>
      <c r="R402" s="10">
        <f t="shared" si="98"/>
        <v>2000000</v>
      </c>
      <c r="S402" s="10">
        <f t="shared" si="99"/>
        <v>1500000</v>
      </c>
      <c r="T402" s="10">
        <f t="shared" si="100"/>
        <v>20750600</v>
      </c>
      <c r="U402" s="24">
        <f t="shared" si="101"/>
        <v>4498750</v>
      </c>
      <c r="V402" s="10">
        <f t="shared" si="102"/>
        <v>300000</v>
      </c>
      <c r="W402" s="24">
        <f t="shared" si="103"/>
        <v>150163.93079202034</v>
      </c>
      <c r="X402" s="24">
        <f t="shared" si="109"/>
        <v>29199513.930792019</v>
      </c>
      <c r="Z402" s="28">
        <f t="shared" si="104"/>
        <v>-23219513.930792019</v>
      </c>
      <c r="AA402" s="28">
        <f t="shared" si="105"/>
        <v>-17184513.930792019</v>
      </c>
      <c r="AB402" s="29"/>
      <c r="AC402" s="30">
        <f t="shared" si="106"/>
        <v>5839902.7861584043</v>
      </c>
      <c r="AD402" s="30">
        <f t="shared" si="107"/>
        <v>23359611.144633617</v>
      </c>
      <c r="AE402" s="24"/>
      <c r="AF402" s="24">
        <f t="shared" si="110"/>
        <v>5388.3543785228749</v>
      </c>
      <c r="AG402" s="24">
        <f t="shared" si="111"/>
        <v>-63733.770475469762</v>
      </c>
      <c r="AI402" s="24">
        <f>IF(OR(B402="Q2",B402="Q3"),Business_peak/E402,Business_nonpeak/E402)</f>
        <v>8846.1538461538457</v>
      </c>
      <c r="AJ402" s="24">
        <f>IF(OR(B402="Q2",B402="Q3"),Economic_peak/F402,Economic_nonpeak/F402)</f>
        <v>379.2134831460674</v>
      </c>
      <c r="AO402">
        <f>AF402/AI402</f>
        <v>0.60911832105041197</v>
      </c>
      <c r="AP402">
        <f>AG402/AJ402</f>
        <v>-168.06831325383138</v>
      </c>
    </row>
    <row r="403" spans="1:42" x14ac:dyDescent="0.25">
      <c r="A403" s="6">
        <v>397</v>
      </c>
      <c r="B403" s="1" t="s">
        <v>2</v>
      </c>
      <c r="C403" s="1"/>
      <c r="D403" s="1">
        <v>199</v>
      </c>
      <c r="E403" s="1">
        <v>17</v>
      </c>
      <c r="F403" s="1">
        <v>228</v>
      </c>
      <c r="G403" s="3">
        <v>0</v>
      </c>
      <c r="N403" s="10">
        <f t="shared" si="96"/>
        <v>3909999.9999999995</v>
      </c>
      <c r="O403" s="10">
        <f t="shared" si="97"/>
        <v>15390000</v>
      </c>
      <c r="P403" s="24">
        <f t="shared" si="108"/>
        <v>19300000</v>
      </c>
      <c r="R403" s="10">
        <f t="shared" si="98"/>
        <v>2000000</v>
      </c>
      <c r="S403" s="10">
        <f t="shared" si="99"/>
        <v>2500000</v>
      </c>
      <c r="T403" s="10">
        <f t="shared" si="100"/>
        <v>18044000</v>
      </c>
      <c r="U403" s="24">
        <f t="shared" si="101"/>
        <v>4825000</v>
      </c>
      <c r="V403" s="10">
        <f t="shared" si="102"/>
        <v>300000</v>
      </c>
      <c r="W403" s="24">
        <f t="shared" si="103"/>
        <v>150163.93079202034</v>
      </c>
      <c r="X403" s="24">
        <f t="shared" si="109"/>
        <v>27819163.930792019</v>
      </c>
      <c r="Z403" s="28">
        <f t="shared" si="104"/>
        <v>-23909163.930792019</v>
      </c>
      <c r="AA403" s="28">
        <f t="shared" si="105"/>
        <v>-12429163.930792019</v>
      </c>
      <c r="AB403" s="29"/>
      <c r="AC403" s="30">
        <f t="shared" si="106"/>
        <v>5563832.7861584043</v>
      </c>
      <c r="AD403" s="30">
        <f t="shared" si="107"/>
        <v>22255331.144633617</v>
      </c>
      <c r="AE403" s="24"/>
      <c r="AF403" s="24">
        <f t="shared" si="110"/>
        <v>-97284.281538729687</v>
      </c>
      <c r="AG403" s="24">
        <f t="shared" si="111"/>
        <v>-30111.101511550954</v>
      </c>
      <c r="AI403" s="24">
        <f>IF(OR(B403="Q2",B403="Q3"),Business_peak/E403,Business_nonpeak/E403)</f>
        <v>13529.411764705881</v>
      </c>
      <c r="AJ403" s="24">
        <f>IF(OR(B403="Q2",B403="Q3"),Economic_peak/F403,Economic_nonpeak/F403)</f>
        <v>296.05263157894734</v>
      </c>
      <c r="AO403">
        <f>AF403/AI403</f>
        <v>-7.1905773311234995</v>
      </c>
      <c r="AP403">
        <f>AG403/AJ403</f>
        <v>-101.70860955012768</v>
      </c>
    </row>
    <row r="404" spans="1:42" x14ac:dyDescent="0.25">
      <c r="A404" s="6">
        <v>398</v>
      </c>
      <c r="B404" s="1" t="s">
        <v>2</v>
      </c>
      <c r="C404" s="1"/>
      <c r="D404" s="1">
        <v>199</v>
      </c>
      <c r="E404" s="1">
        <v>17</v>
      </c>
      <c r="F404" s="1">
        <v>175</v>
      </c>
      <c r="G404" s="3">
        <v>1</v>
      </c>
      <c r="N404" s="10">
        <f t="shared" si="96"/>
        <v>3909999.9999999995</v>
      </c>
      <c r="O404" s="10">
        <f t="shared" si="97"/>
        <v>11812500</v>
      </c>
      <c r="P404" s="24">
        <f t="shared" si="108"/>
        <v>15722500</v>
      </c>
      <c r="R404" s="10">
        <f t="shared" si="98"/>
        <v>2000000</v>
      </c>
      <c r="S404" s="10">
        <f t="shared" si="99"/>
        <v>1500000</v>
      </c>
      <c r="T404" s="10">
        <f t="shared" si="100"/>
        <v>20750600</v>
      </c>
      <c r="U404" s="24">
        <f t="shared" si="101"/>
        <v>3930625</v>
      </c>
      <c r="V404" s="10">
        <f t="shared" si="102"/>
        <v>300000</v>
      </c>
      <c r="W404" s="24">
        <f t="shared" si="103"/>
        <v>150163.93079202034</v>
      </c>
      <c r="X404" s="24">
        <f t="shared" si="109"/>
        <v>28631388.930792019</v>
      </c>
      <c r="Z404" s="28">
        <f t="shared" si="104"/>
        <v>-24721388.930792019</v>
      </c>
      <c r="AA404" s="28">
        <f t="shared" si="105"/>
        <v>-16818888.930792019</v>
      </c>
      <c r="AB404" s="29"/>
      <c r="AC404" s="30">
        <f t="shared" si="106"/>
        <v>5726277.7861584043</v>
      </c>
      <c r="AD404" s="30">
        <f t="shared" si="107"/>
        <v>22905111.144633617</v>
      </c>
      <c r="AE404" s="24"/>
      <c r="AF404" s="24">
        <f t="shared" si="110"/>
        <v>-106839.86977402381</v>
      </c>
      <c r="AG404" s="24">
        <f t="shared" si="111"/>
        <v>-63386.349397906386</v>
      </c>
      <c r="AI404" s="24">
        <f>IF(OR(B404="Q2",B404="Q3"),Business_peak/E404,Business_nonpeak/E404)</f>
        <v>13529.411764705881</v>
      </c>
      <c r="AJ404" s="24">
        <f>IF(OR(B404="Q2",B404="Q3"),Economic_peak/F404,Economic_nonpeak/F404)</f>
        <v>385.71428571428572</v>
      </c>
      <c r="AO404">
        <f>AF404/AI404</f>
        <v>-7.8968599398191524</v>
      </c>
      <c r="AP404">
        <f>AG404/AJ404</f>
        <v>-164.33497992049803</v>
      </c>
    </row>
    <row r="405" spans="1:42" x14ac:dyDescent="0.25">
      <c r="A405" s="6">
        <v>399</v>
      </c>
      <c r="B405" s="1" t="s">
        <v>2</v>
      </c>
      <c r="C405" s="1"/>
      <c r="D405" s="1">
        <v>200</v>
      </c>
      <c r="E405" s="1">
        <v>30</v>
      </c>
      <c r="F405" s="1">
        <v>156</v>
      </c>
      <c r="G405" s="3">
        <v>-2</v>
      </c>
      <c r="N405" s="10">
        <f t="shared" si="96"/>
        <v>6899999.9999999991</v>
      </c>
      <c r="O405" s="10">
        <f t="shared" si="97"/>
        <v>10530000</v>
      </c>
      <c r="P405" s="24">
        <f t="shared" si="108"/>
        <v>17430000</v>
      </c>
      <c r="R405" s="10">
        <f t="shared" si="98"/>
        <v>2000000</v>
      </c>
      <c r="S405" s="10">
        <f t="shared" si="99"/>
        <v>2500000</v>
      </c>
      <c r="T405" s="10">
        <f t="shared" si="100"/>
        <v>12630800</v>
      </c>
      <c r="U405" s="24">
        <f t="shared" si="101"/>
        <v>4357500</v>
      </c>
      <c r="V405" s="10">
        <f t="shared" si="102"/>
        <v>300000</v>
      </c>
      <c r="W405" s="24">
        <f t="shared" si="103"/>
        <v>150163.93079202034</v>
      </c>
      <c r="X405" s="24">
        <f t="shared" si="109"/>
        <v>21938463.930792019</v>
      </c>
      <c r="Z405" s="28">
        <f t="shared" si="104"/>
        <v>-15038463.930792019</v>
      </c>
      <c r="AA405" s="28">
        <f t="shared" si="105"/>
        <v>-11408463.930792019</v>
      </c>
      <c r="AB405" s="29"/>
      <c r="AC405" s="30">
        <f t="shared" si="106"/>
        <v>4387692.7861584043</v>
      </c>
      <c r="AD405" s="30">
        <f t="shared" si="107"/>
        <v>17550771.144633617</v>
      </c>
      <c r="AE405" s="24"/>
      <c r="AF405" s="24">
        <f t="shared" si="110"/>
        <v>83743.573794719821</v>
      </c>
      <c r="AG405" s="24">
        <f t="shared" si="111"/>
        <v>-45004.943234830876</v>
      </c>
      <c r="AI405" s="24">
        <f>IF(OR(B405="Q2",B405="Q3"),Business_peak/E405,Business_nonpeak/E405)</f>
        <v>7666.6666666666661</v>
      </c>
      <c r="AJ405" s="24">
        <f>IF(OR(B405="Q2",B405="Q3"),Economic_peak/F405,Economic_nonpeak/F405)</f>
        <v>432.69230769230768</v>
      </c>
      <c r="AO405">
        <f>AF405/AI405</f>
        <v>10.923074842789543</v>
      </c>
      <c r="AP405">
        <f>AG405/AJ405</f>
        <v>-104.01142436494247</v>
      </c>
    </row>
    <row r="406" spans="1:42" x14ac:dyDescent="0.25">
      <c r="A406" s="6">
        <v>400</v>
      </c>
      <c r="B406" s="1" t="s">
        <v>2</v>
      </c>
      <c r="C406" s="1"/>
      <c r="D406" s="1">
        <v>200</v>
      </c>
      <c r="E406" s="1">
        <v>15</v>
      </c>
      <c r="F406" s="1">
        <v>231</v>
      </c>
      <c r="G406" s="3">
        <v>0</v>
      </c>
      <c r="N406" s="10">
        <f t="shared" si="96"/>
        <v>3449999.9999999995</v>
      </c>
      <c r="O406" s="10">
        <f t="shared" si="97"/>
        <v>15592500</v>
      </c>
      <c r="P406" s="24">
        <f t="shared" si="108"/>
        <v>19042500</v>
      </c>
      <c r="R406" s="10">
        <f t="shared" si="98"/>
        <v>2000000</v>
      </c>
      <c r="S406" s="10">
        <f t="shared" si="99"/>
        <v>1500000</v>
      </c>
      <c r="T406" s="10">
        <f t="shared" si="100"/>
        <v>18044000</v>
      </c>
      <c r="U406" s="24">
        <f t="shared" si="101"/>
        <v>4760625</v>
      </c>
      <c r="V406" s="10">
        <f t="shared" si="102"/>
        <v>300000</v>
      </c>
      <c r="W406" s="24">
        <f t="shared" si="103"/>
        <v>150163.93079202034</v>
      </c>
      <c r="X406" s="24">
        <f t="shared" si="109"/>
        <v>26754788.930792019</v>
      </c>
      <c r="Z406" s="28">
        <f t="shared" si="104"/>
        <v>-23304788.930792019</v>
      </c>
      <c r="AA406" s="28">
        <f t="shared" si="105"/>
        <v>-11162288.930792019</v>
      </c>
      <c r="AB406" s="29"/>
      <c r="AC406" s="30">
        <f t="shared" si="106"/>
        <v>5350957.7861584043</v>
      </c>
      <c r="AD406" s="30">
        <f t="shared" si="107"/>
        <v>21403831.144633617</v>
      </c>
      <c r="AE406" s="24"/>
      <c r="AF406" s="24">
        <f t="shared" si="110"/>
        <v>-126730.51907722699</v>
      </c>
      <c r="AG406" s="24">
        <f t="shared" si="111"/>
        <v>-25157.277682396612</v>
      </c>
      <c r="AI406" s="24">
        <f>IF(OR(B406="Q2",B406="Q3"),Business_peak/E406,Business_nonpeak/E406)</f>
        <v>15333.333333333332</v>
      </c>
      <c r="AJ406" s="24">
        <f>IF(OR(B406="Q2",B406="Q3"),Economic_peak/F406,Economic_nonpeak/F406)</f>
        <v>292.20779220779218</v>
      </c>
      <c r="AO406">
        <f>AF406/AI406</f>
        <v>-8.2650338528626293</v>
      </c>
      <c r="AP406">
        <f>AG406/AJ406</f>
        <v>-86.093794735312855</v>
      </c>
    </row>
    <row r="407" spans="1:42" x14ac:dyDescent="0.25">
      <c r="A407" s="6">
        <v>401</v>
      </c>
      <c r="B407" s="1" t="s">
        <v>2</v>
      </c>
      <c r="C407" s="1"/>
      <c r="D407" s="1">
        <v>201</v>
      </c>
      <c r="E407" s="1">
        <v>30</v>
      </c>
      <c r="F407" s="1">
        <v>231</v>
      </c>
      <c r="G407" s="3">
        <v>0</v>
      </c>
      <c r="N407" s="10">
        <f t="shared" si="96"/>
        <v>6899999.9999999991</v>
      </c>
      <c r="O407" s="10">
        <f t="shared" si="97"/>
        <v>15592500</v>
      </c>
      <c r="P407" s="24">
        <f t="shared" si="108"/>
        <v>22492500</v>
      </c>
      <c r="R407" s="10">
        <f t="shared" si="98"/>
        <v>2000000</v>
      </c>
      <c r="S407" s="10">
        <f t="shared" si="99"/>
        <v>2500000</v>
      </c>
      <c r="T407" s="10">
        <f t="shared" si="100"/>
        <v>18044000</v>
      </c>
      <c r="U407" s="24">
        <f t="shared" si="101"/>
        <v>5623125</v>
      </c>
      <c r="V407" s="10">
        <f t="shared" si="102"/>
        <v>300000</v>
      </c>
      <c r="W407" s="24">
        <f t="shared" si="103"/>
        <v>150163.93079202034</v>
      </c>
      <c r="X407" s="24">
        <f t="shared" si="109"/>
        <v>28617288.930792019</v>
      </c>
      <c r="Z407" s="28">
        <f t="shared" si="104"/>
        <v>-21717288.930792019</v>
      </c>
      <c r="AA407" s="28">
        <f t="shared" si="105"/>
        <v>-13024788.930792019</v>
      </c>
      <c r="AB407" s="29"/>
      <c r="AC407" s="30">
        <f t="shared" si="106"/>
        <v>5723457.7861584043</v>
      </c>
      <c r="AD407" s="30">
        <f t="shared" si="107"/>
        <v>22893831.144633617</v>
      </c>
      <c r="AE407" s="24"/>
      <c r="AF407" s="24">
        <f t="shared" si="110"/>
        <v>39218.073794719829</v>
      </c>
      <c r="AG407" s="24">
        <f t="shared" si="111"/>
        <v>-31607.494132613061</v>
      </c>
      <c r="AI407" s="24">
        <f>IF(OR(B407="Q2",B407="Q3"),Business_peak/E407,Business_nonpeak/E407)</f>
        <v>7666.6666666666661</v>
      </c>
      <c r="AJ407" s="24">
        <f>IF(OR(B407="Q2",B407="Q3"),Economic_peak/F407,Economic_nonpeak/F407)</f>
        <v>292.20779220779218</v>
      </c>
      <c r="AO407">
        <f>AF407/AI407</f>
        <v>5.1154009297460652</v>
      </c>
      <c r="AP407">
        <f>AG407/AJ407</f>
        <v>-108.16786880938693</v>
      </c>
    </row>
    <row r="408" spans="1:42" x14ac:dyDescent="0.25">
      <c r="A408" s="6">
        <v>402</v>
      </c>
      <c r="B408" s="1" t="s">
        <v>2</v>
      </c>
      <c r="C408" s="1"/>
      <c r="D408" s="1">
        <v>201</v>
      </c>
      <c r="E408" s="1">
        <v>19</v>
      </c>
      <c r="F408" s="1">
        <v>210</v>
      </c>
      <c r="G408" s="3">
        <v>0</v>
      </c>
      <c r="N408" s="10">
        <f t="shared" si="96"/>
        <v>4369999.9999999991</v>
      </c>
      <c r="O408" s="10">
        <f t="shared" si="97"/>
        <v>14175000</v>
      </c>
      <c r="P408" s="24">
        <f t="shared" si="108"/>
        <v>18545000</v>
      </c>
      <c r="R408" s="10">
        <f t="shared" si="98"/>
        <v>2000000</v>
      </c>
      <c r="S408" s="10">
        <f t="shared" si="99"/>
        <v>1500000</v>
      </c>
      <c r="T408" s="10">
        <f t="shared" si="100"/>
        <v>18044000</v>
      </c>
      <c r="U408" s="24">
        <f t="shared" si="101"/>
        <v>4636250</v>
      </c>
      <c r="V408" s="10">
        <f t="shared" si="102"/>
        <v>300000</v>
      </c>
      <c r="W408" s="24">
        <f t="shared" si="103"/>
        <v>150163.93079202034</v>
      </c>
      <c r="X408" s="24">
        <f t="shared" si="109"/>
        <v>26630413.930792019</v>
      </c>
      <c r="Z408" s="28">
        <f t="shared" si="104"/>
        <v>-22260413.930792019</v>
      </c>
      <c r="AA408" s="28">
        <f t="shared" si="105"/>
        <v>-12455413.930792019</v>
      </c>
      <c r="AB408" s="29"/>
      <c r="AC408" s="30">
        <f t="shared" si="106"/>
        <v>5326082.7861584043</v>
      </c>
      <c r="AD408" s="30">
        <f t="shared" si="107"/>
        <v>21304331.144633617</v>
      </c>
      <c r="AE408" s="24"/>
      <c r="AF408" s="24">
        <f t="shared" si="110"/>
        <v>-50320.146639916064</v>
      </c>
      <c r="AG408" s="24">
        <f t="shared" si="111"/>
        <v>-33949.195926826746</v>
      </c>
      <c r="AI408" s="24">
        <f>IF(OR(B408="Q2",B408="Q3"),Business_peak/E408,Business_nonpeak/E408)</f>
        <v>12105.263157894735</v>
      </c>
      <c r="AJ408" s="24">
        <f>IF(OR(B408="Q2",B408="Q3"),Economic_peak/F408,Economic_nonpeak/F408)</f>
        <v>321.42857142857144</v>
      </c>
      <c r="AO408">
        <f>AF408/AI408</f>
        <v>-4.1568816789495884</v>
      </c>
      <c r="AP408">
        <f>AG408/AJ408</f>
        <v>-105.61972066123876</v>
      </c>
    </row>
    <row r="409" spans="1:42" x14ac:dyDescent="0.25">
      <c r="A409" s="6">
        <v>403</v>
      </c>
      <c r="B409" s="1" t="s">
        <v>2</v>
      </c>
      <c r="C409" s="1"/>
      <c r="D409" s="1">
        <v>202</v>
      </c>
      <c r="E409" s="1">
        <v>21</v>
      </c>
      <c r="F409" s="1">
        <v>185</v>
      </c>
      <c r="G409" s="3">
        <v>-2</v>
      </c>
      <c r="N409" s="10">
        <f t="shared" si="96"/>
        <v>4829999.9999999991</v>
      </c>
      <c r="O409" s="10">
        <f t="shared" si="97"/>
        <v>12487500</v>
      </c>
      <c r="P409" s="24">
        <f t="shared" si="108"/>
        <v>17317500</v>
      </c>
      <c r="R409" s="10">
        <f t="shared" si="98"/>
        <v>2000000</v>
      </c>
      <c r="S409" s="10">
        <f t="shared" si="99"/>
        <v>2500000</v>
      </c>
      <c r="T409" s="10">
        <f t="shared" si="100"/>
        <v>12630800</v>
      </c>
      <c r="U409" s="24">
        <f t="shared" si="101"/>
        <v>4329375</v>
      </c>
      <c r="V409" s="10">
        <f t="shared" si="102"/>
        <v>300000</v>
      </c>
      <c r="W409" s="24">
        <f t="shared" si="103"/>
        <v>150163.93079202034</v>
      </c>
      <c r="X409" s="24">
        <f t="shared" si="109"/>
        <v>21910338.930792019</v>
      </c>
      <c r="Z409" s="28">
        <f t="shared" si="104"/>
        <v>-17080338.930792019</v>
      </c>
      <c r="AA409" s="28">
        <f t="shared" si="105"/>
        <v>-9422838.9307920188</v>
      </c>
      <c r="AB409" s="29"/>
      <c r="AC409" s="30">
        <f t="shared" si="106"/>
        <v>4382067.7861584043</v>
      </c>
      <c r="AD409" s="30">
        <f t="shared" si="107"/>
        <v>17528271.144633617</v>
      </c>
      <c r="AE409" s="24"/>
      <c r="AF409" s="24">
        <f t="shared" si="110"/>
        <v>21330.105421028322</v>
      </c>
      <c r="AG409" s="24">
        <f t="shared" si="111"/>
        <v>-27247.411592614146</v>
      </c>
      <c r="AI409" s="24">
        <f>IF(OR(B409="Q2",B409="Q3"),Business_peak/E409,Business_nonpeak/E409)</f>
        <v>10952.38095238095</v>
      </c>
      <c r="AJ409" s="24">
        <f>IF(OR(B409="Q2",B409="Q3"),Economic_peak/F409,Economic_nonpeak/F409)</f>
        <v>364.86486486486484</v>
      </c>
      <c r="AO409">
        <f>AF409/AI409</f>
        <v>1.9475313645286731</v>
      </c>
      <c r="AP409">
        <f>AG409/AJ409</f>
        <v>-74.678091031609142</v>
      </c>
    </row>
    <row r="410" spans="1:42" x14ac:dyDescent="0.25">
      <c r="A410" s="6">
        <v>404</v>
      </c>
      <c r="B410" s="1" t="s">
        <v>2</v>
      </c>
      <c r="C410" s="1"/>
      <c r="D410" s="1">
        <v>202</v>
      </c>
      <c r="E410" s="1">
        <v>29</v>
      </c>
      <c r="F410" s="1">
        <v>177</v>
      </c>
      <c r="G410" s="3">
        <v>1</v>
      </c>
      <c r="N410" s="10">
        <f t="shared" si="96"/>
        <v>6669999.9999999991</v>
      </c>
      <c r="O410" s="10">
        <f t="shared" si="97"/>
        <v>11947500</v>
      </c>
      <c r="P410" s="24">
        <f t="shared" si="108"/>
        <v>18617500</v>
      </c>
      <c r="R410" s="10">
        <f t="shared" si="98"/>
        <v>2000000</v>
      </c>
      <c r="S410" s="10">
        <f t="shared" si="99"/>
        <v>1500000</v>
      </c>
      <c r="T410" s="10">
        <f t="shared" si="100"/>
        <v>20750600</v>
      </c>
      <c r="U410" s="24">
        <f t="shared" si="101"/>
        <v>4654375</v>
      </c>
      <c r="V410" s="10">
        <f t="shared" si="102"/>
        <v>300000</v>
      </c>
      <c r="W410" s="24">
        <f t="shared" si="103"/>
        <v>150163.93079202034</v>
      </c>
      <c r="X410" s="24">
        <f t="shared" si="109"/>
        <v>29355138.930792019</v>
      </c>
      <c r="Z410" s="28">
        <f t="shared" si="104"/>
        <v>-22685138.930792019</v>
      </c>
      <c r="AA410" s="28">
        <f t="shared" si="105"/>
        <v>-17407638.930792019</v>
      </c>
      <c r="AB410" s="29"/>
      <c r="AC410" s="30">
        <f t="shared" si="106"/>
        <v>5871027.7861584043</v>
      </c>
      <c r="AD410" s="30">
        <f t="shared" si="107"/>
        <v>23484111.144633617</v>
      </c>
      <c r="AE410" s="24"/>
      <c r="AF410" s="24">
        <f t="shared" si="110"/>
        <v>27550.765994537749</v>
      </c>
      <c r="AG410" s="24">
        <f t="shared" si="111"/>
        <v>-65178.594037478062</v>
      </c>
      <c r="AI410" s="24">
        <f>IF(OR(B410="Q2",B410="Q3"),Business_peak/E410,Business_nonpeak/E410)</f>
        <v>7931.0344827586196</v>
      </c>
      <c r="AJ410" s="24">
        <f>IF(OR(B410="Q2",B410="Q3"),Economic_peak/F410,Economic_nonpeak/F410)</f>
        <v>381.35593220338984</v>
      </c>
      <c r="AO410">
        <f>AF410/AI410</f>
        <v>3.4737922340938905</v>
      </c>
      <c r="AP410">
        <f>AG410/AJ410</f>
        <v>-170.91275769827581</v>
      </c>
    </row>
    <row r="411" spans="1:42" x14ac:dyDescent="0.25">
      <c r="A411" s="6">
        <v>405</v>
      </c>
      <c r="B411" s="1" t="s">
        <v>2</v>
      </c>
      <c r="C411" s="1"/>
      <c r="D411" s="1">
        <v>203</v>
      </c>
      <c r="E411" s="1">
        <v>17</v>
      </c>
      <c r="F411" s="1">
        <v>155</v>
      </c>
      <c r="G411" s="3">
        <v>0</v>
      </c>
      <c r="N411" s="10">
        <f t="shared" si="96"/>
        <v>3909999.9999999995</v>
      </c>
      <c r="O411" s="10">
        <f t="shared" si="97"/>
        <v>10462500</v>
      </c>
      <c r="P411" s="24">
        <f t="shared" si="108"/>
        <v>14372500</v>
      </c>
      <c r="R411" s="10">
        <f t="shared" si="98"/>
        <v>2000000</v>
      </c>
      <c r="S411" s="10">
        <f t="shared" si="99"/>
        <v>2500000</v>
      </c>
      <c r="T411" s="10">
        <f t="shared" si="100"/>
        <v>18044000</v>
      </c>
      <c r="U411" s="24">
        <f t="shared" si="101"/>
        <v>3593125</v>
      </c>
      <c r="V411" s="10">
        <f t="shared" si="102"/>
        <v>300000</v>
      </c>
      <c r="W411" s="24">
        <f t="shared" si="103"/>
        <v>150163.93079202034</v>
      </c>
      <c r="X411" s="24">
        <f t="shared" si="109"/>
        <v>26587288.930792019</v>
      </c>
      <c r="Z411" s="28">
        <f t="shared" si="104"/>
        <v>-22677288.930792019</v>
      </c>
      <c r="AA411" s="28">
        <f t="shared" si="105"/>
        <v>-16124788.930792019</v>
      </c>
      <c r="AB411" s="29"/>
      <c r="AC411" s="30">
        <f t="shared" si="106"/>
        <v>5317457.7861584043</v>
      </c>
      <c r="AD411" s="30">
        <f t="shared" si="107"/>
        <v>21269831.144633617</v>
      </c>
      <c r="AE411" s="24"/>
      <c r="AF411" s="24">
        <f t="shared" si="110"/>
        <v>-82791.634479906163</v>
      </c>
      <c r="AG411" s="24">
        <f t="shared" si="111"/>
        <v>-69724.717062152369</v>
      </c>
      <c r="AI411" s="24">
        <f>IF(OR(B411="Q2",B411="Q3"),Business_peak/E411,Business_nonpeak/E411)</f>
        <v>13529.411764705881</v>
      </c>
      <c r="AJ411" s="24">
        <f>IF(OR(B411="Q2",B411="Q3"),Economic_peak/F411,Economic_nonpeak/F411)</f>
        <v>435.48387096774195</v>
      </c>
      <c r="AO411">
        <f>AF411/AI411</f>
        <v>-6.119381678949587</v>
      </c>
      <c r="AP411">
        <f>AG411/AJ411</f>
        <v>-160.10860955012765</v>
      </c>
    </row>
    <row r="412" spans="1:42" x14ac:dyDescent="0.25">
      <c r="A412" s="6">
        <v>406</v>
      </c>
      <c r="B412" s="1" t="s">
        <v>2</v>
      </c>
      <c r="C412" s="1"/>
      <c r="D412" s="1">
        <v>203</v>
      </c>
      <c r="E412" s="1">
        <v>22</v>
      </c>
      <c r="F412" s="1">
        <v>210</v>
      </c>
      <c r="G412" s="3">
        <v>1</v>
      </c>
      <c r="N412" s="10">
        <f t="shared" si="96"/>
        <v>5059999.9999999991</v>
      </c>
      <c r="O412" s="10">
        <f t="shared" si="97"/>
        <v>14175000</v>
      </c>
      <c r="P412" s="24">
        <f t="shared" si="108"/>
        <v>19235000</v>
      </c>
      <c r="R412" s="10">
        <f t="shared" si="98"/>
        <v>2000000</v>
      </c>
      <c r="S412" s="10">
        <f t="shared" si="99"/>
        <v>1500000</v>
      </c>
      <c r="T412" s="10">
        <f t="shared" si="100"/>
        <v>20750600</v>
      </c>
      <c r="U412" s="24">
        <f t="shared" si="101"/>
        <v>4808750</v>
      </c>
      <c r="V412" s="10">
        <f t="shared" si="102"/>
        <v>300000</v>
      </c>
      <c r="W412" s="24">
        <f t="shared" si="103"/>
        <v>150163.93079202034</v>
      </c>
      <c r="X412" s="24">
        <f t="shared" si="109"/>
        <v>29509513.930792019</v>
      </c>
      <c r="Z412" s="28">
        <f t="shared" si="104"/>
        <v>-24449513.930792019</v>
      </c>
      <c r="AA412" s="28">
        <f t="shared" si="105"/>
        <v>-15334513.930792019</v>
      </c>
      <c r="AB412" s="29"/>
      <c r="AC412" s="30">
        <f t="shared" si="106"/>
        <v>5901902.7861584043</v>
      </c>
      <c r="AD412" s="30">
        <f t="shared" si="107"/>
        <v>23607611.144633617</v>
      </c>
      <c r="AE412" s="24"/>
      <c r="AF412" s="24">
        <f t="shared" si="110"/>
        <v>-38268.308461745692</v>
      </c>
      <c r="AG412" s="24">
        <f t="shared" si="111"/>
        <v>-44917.195926826746</v>
      </c>
      <c r="AI412" s="24">
        <f>IF(OR(B412="Q2",B412="Q3"),Business_peak/E412,Business_nonpeak/E412)</f>
        <v>10454.545454545454</v>
      </c>
      <c r="AJ412" s="24">
        <f>IF(OR(B412="Q2",B412="Q3"),Economic_peak/F412,Economic_nonpeak/F412)</f>
        <v>321.42857142857144</v>
      </c>
      <c r="AO412">
        <f>AF412/AI412</f>
        <v>-3.6604468963408925</v>
      </c>
      <c r="AP412">
        <f>AG412/AJ412</f>
        <v>-139.74238732790542</v>
      </c>
    </row>
    <row r="413" spans="1:42" x14ac:dyDescent="0.25">
      <c r="A413" s="6">
        <v>407</v>
      </c>
      <c r="B413" s="1" t="s">
        <v>2</v>
      </c>
      <c r="C413" s="1"/>
      <c r="D413" s="1">
        <v>204</v>
      </c>
      <c r="E413" s="1">
        <v>15</v>
      </c>
      <c r="F413" s="1">
        <v>221</v>
      </c>
      <c r="G413" s="3">
        <v>-2</v>
      </c>
      <c r="N413" s="10">
        <f t="shared" si="96"/>
        <v>3449999.9999999995</v>
      </c>
      <c r="O413" s="10">
        <f t="shared" si="97"/>
        <v>14917500</v>
      </c>
      <c r="P413" s="24">
        <f t="shared" si="108"/>
        <v>18367500</v>
      </c>
      <c r="R413" s="10">
        <f t="shared" si="98"/>
        <v>2000000</v>
      </c>
      <c r="S413" s="10">
        <f t="shared" si="99"/>
        <v>2500000</v>
      </c>
      <c r="T413" s="10">
        <f t="shared" si="100"/>
        <v>12630800</v>
      </c>
      <c r="U413" s="24">
        <f t="shared" si="101"/>
        <v>4591875</v>
      </c>
      <c r="V413" s="10">
        <f t="shared" si="102"/>
        <v>300000</v>
      </c>
      <c r="W413" s="24">
        <f t="shared" si="103"/>
        <v>150163.93079202034</v>
      </c>
      <c r="X413" s="24">
        <f t="shared" si="109"/>
        <v>22172838.930792019</v>
      </c>
      <c r="Z413" s="28">
        <f t="shared" si="104"/>
        <v>-18722838.930792019</v>
      </c>
      <c r="AA413" s="28">
        <f t="shared" si="105"/>
        <v>-7255338.9307920188</v>
      </c>
      <c r="AB413" s="29"/>
      <c r="AC413" s="30">
        <f t="shared" si="106"/>
        <v>4434567.7861584043</v>
      </c>
      <c r="AD413" s="30">
        <f t="shared" si="107"/>
        <v>17738271.144633617</v>
      </c>
      <c r="AE413" s="24"/>
      <c r="AF413" s="24">
        <f t="shared" si="110"/>
        <v>-65637.852410560314</v>
      </c>
      <c r="AG413" s="24">
        <f t="shared" si="111"/>
        <v>-12763.670337708676</v>
      </c>
      <c r="AI413" s="24">
        <f>IF(OR(B413="Q2",B413="Q3"),Business_peak/E413,Business_nonpeak/E413)</f>
        <v>15333.333333333332</v>
      </c>
      <c r="AJ413" s="24">
        <f>IF(OR(B413="Q2",B413="Q3"),Economic_peak/F413,Economic_nonpeak/F413)</f>
        <v>305.42986425339365</v>
      </c>
      <c r="AO413">
        <f>AF413/AI413</f>
        <v>-4.2807295050365424</v>
      </c>
      <c r="AP413">
        <f>AG413/AJ413</f>
        <v>-41.789202142720264</v>
      </c>
    </row>
    <row r="414" spans="1:42" x14ac:dyDescent="0.25">
      <c r="A414" s="6">
        <v>408</v>
      </c>
      <c r="B414" s="1" t="s">
        <v>2</v>
      </c>
      <c r="C414" s="1"/>
      <c r="D414" s="1">
        <v>204</v>
      </c>
      <c r="E414" s="1">
        <v>18</v>
      </c>
      <c r="F414" s="1">
        <v>194</v>
      </c>
      <c r="G414" s="3">
        <v>0</v>
      </c>
      <c r="N414" s="10">
        <f t="shared" si="96"/>
        <v>4139999.9999999995</v>
      </c>
      <c r="O414" s="10">
        <f t="shared" si="97"/>
        <v>13095000</v>
      </c>
      <c r="P414" s="24">
        <f t="shared" si="108"/>
        <v>17235000</v>
      </c>
      <c r="R414" s="10">
        <f t="shared" si="98"/>
        <v>2000000</v>
      </c>
      <c r="S414" s="10">
        <f t="shared" si="99"/>
        <v>1500000</v>
      </c>
      <c r="T414" s="10">
        <f t="shared" si="100"/>
        <v>18044000</v>
      </c>
      <c r="U414" s="24">
        <f t="shared" si="101"/>
        <v>4308750</v>
      </c>
      <c r="V414" s="10">
        <f t="shared" si="102"/>
        <v>300000</v>
      </c>
      <c r="W414" s="24">
        <f t="shared" si="103"/>
        <v>150163.93079202034</v>
      </c>
      <c r="X414" s="24">
        <f t="shared" si="109"/>
        <v>26302913.930792019</v>
      </c>
      <c r="Z414" s="28">
        <f t="shared" si="104"/>
        <v>-22162913.930792019</v>
      </c>
      <c r="AA414" s="28">
        <f t="shared" si="105"/>
        <v>-13207913.930792019</v>
      </c>
      <c r="AB414" s="29"/>
      <c r="AC414" s="30">
        <f t="shared" si="106"/>
        <v>5260582.7861584043</v>
      </c>
      <c r="AD414" s="30">
        <f t="shared" si="107"/>
        <v>21042331.144633617</v>
      </c>
      <c r="AE414" s="24"/>
      <c r="AF414" s="24">
        <f t="shared" si="110"/>
        <v>-62254.59923102249</v>
      </c>
      <c r="AG414" s="24">
        <f t="shared" si="111"/>
        <v>-40965.624456874313</v>
      </c>
      <c r="AI414" s="24">
        <f>IF(OR(B414="Q2",B414="Q3"),Business_peak/E414,Business_nonpeak/E414)</f>
        <v>12777.777777777776</v>
      </c>
      <c r="AJ414" s="24">
        <f>IF(OR(B414="Q2",B414="Q3"),Economic_peak/F414,Economic_nonpeak/F414)</f>
        <v>347.93814432989689</v>
      </c>
      <c r="AO414">
        <f>AF414/AI414</f>
        <v>-4.8720990702539346</v>
      </c>
      <c r="AP414">
        <f>AG414/AJ414</f>
        <v>-117.73823917975729</v>
      </c>
    </row>
    <row r="415" spans="1:42" x14ac:dyDescent="0.25">
      <c r="A415" s="6">
        <v>409</v>
      </c>
      <c r="B415" s="1" t="s">
        <v>2</v>
      </c>
      <c r="C415" s="1"/>
      <c r="D415" s="1">
        <v>205</v>
      </c>
      <c r="E415" s="1">
        <v>28</v>
      </c>
      <c r="F415" s="1">
        <v>183</v>
      </c>
      <c r="G415" s="3">
        <v>-2</v>
      </c>
      <c r="N415" s="10">
        <f t="shared" si="96"/>
        <v>6439999.9999999991</v>
      </c>
      <c r="O415" s="10">
        <f t="shared" si="97"/>
        <v>12352500</v>
      </c>
      <c r="P415" s="24">
        <f t="shared" si="108"/>
        <v>18792500</v>
      </c>
      <c r="R415" s="10">
        <f t="shared" si="98"/>
        <v>2000000</v>
      </c>
      <c r="S415" s="10">
        <f t="shared" si="99"/>
        <v>2500000</v>
      </c>
      <c r="T415" s="10">
        <f t="shared" si="100"/>
        <v>12630800</v>
      </c>
      <c r="U415" s="24">
        <f t="shared" si="101"/>
        <v>4698125</v>
      </c>
      <c r="V415" s="10">
        <f t="shared" si="102"/>
        <v>300000</v>
      </c>
      <c r="W415" s="24">
        <f t="shared" si="103"/>
        <v>150163.93079202034</v>
      </c>
      <c r="X415" s="24">
        <f t="shared" si="109"/>
        <v>22279088.930792019</v>
      </c>
      <c r="Z415" s="28">
        <f t="shared" si="104"/>
        <v>-15839088.930792019</v>
      </c>
      <c r="AA415" s="28">
        <f t="shared" si="105"/>
        <v>-9926588.9307920188</v>
      </c>
      <c r="AB415" s="29"/>
      <c r="AC415" s="30">
        <f t="shared" si="106"/>
        <v>4455817.7861584043</v>
      </c>
      <c r="AD415" s="30">
        <f t="shared" si="107"/>
        <v>17823271.144633617</v>
      </c>
      <c r="AE415" s="24"/>
      <c r="AF415" s="24">
        <f t="shared" si="110"/>
        <v>70863.65049434267</v>
      </c>
      <c r="AG415" s="24">
        <f t="shared" si="111"/>
        <v>-29894.924287615395</v>
      </c>
      <c r="AI415" s="24">
        <f>IF(OR(B415="Q2",B415="Q3"),Business_peak/E415,Business_nonpeak/E415)</f>
        <v>8214.2857142857138</v>
      </c>
      <c r="AJ415" s="24">
        <f>IF(OR(B415="Q2",B415="Q3"),Economic_peak/F415,Economic_nonpeak/F415)</f>
        <v>368.85245901639342</v>
      </c>
      <c r="AO415">
        <f>AF415/AI415</f>
        <v>8.6268791906156306</v>
      </c>
      <c r="AP415">
        <f>AG415/AJ415</f>
        <v>-81.048461401979523</v>
      </c>
    </row>
    <row r="416" spans="1:42" x14ac:dyDescent="0.25">
      <c r="A416" s="6">
        <v>410</v>
      </c>
      <c r="B416" s="1" t="s">
        <v>2</v>
      </c>
      <c r="C416" s="1"/>
      <c r="D416" s="1">
        <v>205</v>
      </c>
      <c r="E416" s="1">
        <v>16</v>
      </c>
      <c r="F416" s="1">
        <v>204</v>
      </c>
      <c r="G416" s="3">
        <v>2</v>
      </c>
      <c r="N416" s="10">
        <f t="shared" si="96"/>
        <v>3679999.9999999995</v>
      </c>
      <c r="O416" s="10">
        <f t="shared" si="97"/>
        <v>13770000</v>
      </c>
      <c r="P416" s="24">
        <f t="shared" si="108"/>
        <v>17450000</v>
      </c>
      <c r="R416" s="10">
        <f t="shared" si="98"/>
        <v>2000000</v>
      </c>
      <c r="S416" s="10">
        <f t="shared" si="99"/>
        <v>1500000</v>
      </c>
      <c r="T416" s="10">
        <f t="shared" si="100"/>
        <v>23457200</v>
      </c>
      <c r="U416" s="24">
        <f t="shared" si="101"/>
        <v>4362500</v>
      </c>
      <c r="V416" s="10">
        <f t="shared" si="102"/>
        <v>300000</v>
      </c>
      <c r="W416" s="24">
        <f t="shared" si="103"/>
        <v>150163.93079202034</v>
      </c>
      <c r="X416" s="24">
        <f t="shared" si="109"/>
        <v>31769863.930792019</v>
      </c>
      <c r="Z416" s="28">
        <f t="shared" si="104"/>
        <v>-28089863.930792019</v>
      </c>
      <c r="AA416" s="28">
        <f t="shared" si="105"/>
        <v>-17999863.930792019</v>
      </c>
      <c r="AB416" s="29"/>
      <c r="AC416" s="30">
        <f t="shared" si="106"/>
        <v>6353972.7861584043</v>
      </c>
      <c r="AD416" s="30">
        <f t="shared" si="107"/>
        <v>25415891.144633617</v>
      </c>
      <c r="AE416" s="24"/>
      <c r="AF416" s="24">
        <f t="shared" si="110"/>
        <v>-167123.2991349003</v>
      </c>
      <c r="AG416" s="24">
        <f t="shared" si="111"/>
        <v>-57087.701689380476</v>
      </c>
      <c r="AI416" s="24">
        <f>IF(OR(B416="Q2",B416="Q3"),Business_peak/E416,Business_nonpeak/E416)</f>
        <v>14374.999999999998</v>
      </c>
      <c r="AJ416" s="24">
        <f>IF(OR(B416="Q2",B416="Q3"),Economic_peak/F416,Economic_nonpeak/F416)</f>
        <v>330.88235294117646</v>
      </c>
      <c r="AO416">
        <f>AF416/AI416</f>
        <v>-11.625968635471327</v>
      </c>
      <c r="AP416">
        <f>AG416/AJ416</f>
        <v>-172.53172066123878</v>
      </c>
    </row>
    <row r="417" spans="1:42" x14ac:dyDescent="0.25">
      <c r="A417" s="6">
        <v>411</v>
      </c>
      <c r="B417" s="1" t="s">
        <v>2</v>
      </c>
      <c r="C417" s="1"/>
      <c r="D417" s="1">
        <v>206</v>
      </c>
      <c r="E417" s="1">
        <v>29</v>
      </c>
      <c r="F417" s="1">
        <v>185</v>
      </c>
      <c r="G417" s="3">
        <v>-2</v>
      </c>
      <c r="N417" s="10">
        <f t="shared" si="96"/>
        <v>6669999.9999999991</v>
      </c>
      <c r="O417" s="10">
        <f t="shared" si="97"/>
        <v>12487500</v>
      </c>
      <c r="P417" s="24">
        <f t="shared" si="108"/>
        <v>19157500</v>
      </c>
      <c r="R417" s="10">
        <f t="shared" si="98"/>
        <v>2000000</v>
      </c>
      <c r="S417" s="10">
        <f t="shared" si="99"/>
        <v>2500000</v>
      </c>
      <c r="T417" s="10">
        <f t="shared" si="100"/>
        <v>12630800</v>
      </c>
      <c r="U417" s="24">
        <f t="shared" si="101"/>
        <v>4789375</v>
      </c>
      <c r="V417" s="10">
        <f t="shared" si="102"/>
        <v>300000</v>
      </c>
      <c r="W417" s="24">
        <f t="shared" si="103"/>
        <v>150163.93079202034</v>
      </c>
      <c r="X417" s="24">
        <f t="shared" si="109"/>
        <v>22370338.930792019</v>
      </c>
      <c r="Z417" s="28">
        <f t="shared" si="104"/>
        <v>-15700338.930792019</v>
      </c>
      <c r="AA417" s="28">
        <f t="shared" si="105"/>
        <v>-9882838.9307920188</v>
      </c>
      <c r="AB417" s="29"/>
      <c r="AC417" s="30">
        <f t="shared" si="106"/>
        <v>4474067.7861584043</v>
      </c>
      <c r="AD417" s="30">
        <f t="shared" si="107"/>
        <v>17896271.144633617</v>
      </c>
      <c r="AE417" s="24"/>
      <c r="AF417" s="24">
        <f t="shared" si="110"/>
        <v>75721.800477296376</v>
      </c>
      <c r="AG417" s="24">
        <f t="shared" si="111"/>
        <v>-29236.600781803336</v>
      </c>
      <c r="AI417" s="24">
        <f>IF(OR(B417="Q2",B417="Q3"),Business_peak/E417,Business_nonpeak/E417)</f>
        <v>7931.0344827586196</v>
      </c>
      <c r="AJ417" s="24">
        <f>IF(OR(B417="Q2",B417="Q3"),Economic_peak/F417,Economic_nonpeak/F417)</f>
        <v>364.86486486486484</v>
      </c>
      <c r="AO417">
        <f>AF417/AI417</f>
        <v>9.547531364528675</v>
      </c>
      <c r="AP417">
        <f>AG417/AJ417</f>
        <v>-80.129942883460998</v>
      </c>
    </row>
    <row r="418" spans="1:42" x14ac:dyDescent="0.25">
      <c r="A418" s="6">
        <v>412</v>
      </c>
      <c r="B418" s="1" t="s">
        <v>2</v>
      </c>
      <c r="C418" s="1"/>
      <c r="D418" s="1">
        <v>206</v>
      </c>
      <c r="E418" s="1">
        <v>17</v>
      </c>
      <c r="F418" s="1">
        <v>236</v>
      </c>
      <c r="G418" s="3">
        <v>2</v>
      </c>
      <c r="N418" s="10">
        <f t="shared" si="96"/>
        <v>3909999.9999999995</v>
      </c>
      <c r="O418" s="10">
        <f t="shared" si="97"/>
        <v>15930000</v>
      </c>
      <c r="P418" s="24">
        <f t="shared" si="108"/>
        <v>19840000</v>
      </c>
      <c r="R418" s="10">
        <f t="shared" si="98"/>
        <v>2000000</v>
      </c>
      <c r="S418" s="10">
        <f t="shared" si="99"/>
        <v>1500000</v>
      </c>
      <c r="T418" s="10">
        <f t="shared" si="100"/>
        <v>23457200</v>
      </c>
      <c r="U418" s="24">
        <f t="shared" si="101"/>
        <v>4960000</v>
      </c>
      <c r="V418" s="10">
        <f t="shared" si="102"/>
        <v>300000</v>
      </c>
      <c r="W418" s="24">
        <f t="shared" si="103"/>
        <v>150163.93079202034</v>
      </c>
      <c r="X418" s="24">
        <f t="shared" si="109"/>
        <v>32367363.930792019</v>
      </c>
      <c r="Z418" s="28">
        <f t="shared" si="104"/>
        <v>-28457363.930792019</v>
      </c>
      <c r="AA418" s="28">
        <f t="shared" si="105"/>
        <v>-16437363.930792019</v>
      </c>
      <c r="AB418" s="29"/>
      <c r="AC418" s="30">
        <f t="shared" si="106"/>
        <v>6473472.7861584043</v>
      </c>
      <c r="AD418" s="30">
        <f t="shared" si="107"/>
        <v>25893891.144633617</v>
      </c>
      <c r="AE418" s="24"/>
      <c r="AF418" s="24">
        <f t="shared" si="110"/>
        <v>-150792.51683284735</v>
      </c>
      <c r="AG418" s="24">
        <f t="shared" si="111"/>
        <v>-42219.877731498382</v>
      </c>
      <c r="AI418" s="24">
        <f>IF(OR(B418="Q2",B418="Q3"),Business_peak/E418,Business_nonpeak/E418)</f>
        <v>13529.411764705881</v>
      </c>
      <c r="AJ418" s="24">
        <f>IF(OR(B418="Q2",B418="Q3"),Economic_peak/F418,Economic_nonpeak/F418)</f>
        <v>286.0169491525424</v>
      </c>
      <c r="AO418">
        <f>AF418/AI418</f>
        <v>-11.145533852862631</v>
      </c>
      <c r="AP418">
        <f>AG418/AJ418</f>
        <v>-147.61320214272027</v>
      </c>
    </row>
    <row r="419" spans="1:42" x14ac:dyDescent="0.25">
      <c r="A419" s="6">
        <v>413</v>
      </c>
      <c r="B419" s="1" t="s">
        <v>2</v>
      </c>
      <c r="C419" s="1"/>
      <c r="D419" s="1">
        <v>207</v>
      </c>
      <c r="E419" s="1">
        <v>25</v>
      </c>
      <c r="F419" s="1">
        <v>167</v>
      </c>
      <c r="G419" s="3">
        <v>0</v>
      </c>
      <c r="N419" s="10">
        <f t="shared" si="96"/>
        <v>5749999.9999999991</v>
      </c>
      <c r="O419" s="10">
        <f t="shared" si="97"/>
        <v>11272500</v>
      </c>
      <c r="P419" s="24">
        <f t="shared" si="108"/>
        <v>17022500</v>
      </c>
      <c r="R419" s="10">
        <f t="shared" si="98"/>
        <v>2000000</v>
      </c>
      <c r="S419" s="10">
        <f t="shared" si="99"/>
        <v>2500000</v>
      </c>
      <c r="T419" s="10">
        <f t="shared" si="100"/>
        <v>18044000</v>
      </c>
      <c r="U419" s="24">
        <f t="shared" si="101"/>
        <v>4255625</v>
      </c>
      <c r="V419" s="10">
        <f t="shared" si="102"/>
        <v>300000</v>
      </c>
      <c r="W419" s="24">
        <f t="shared" si="103"/>
        <v>150163.93079202034</v>
      </c>
      <c r="X419" s="24">
        <f t="shared" si="109"/>
        <v>27249788.930792019</v>
      </c>
      <c r="Z419" s="28">
        <f t="shared" si="104"/>
        <v>-21499788.930792019</v>
      </c>
      <c r="AA419" s="28">
        <f t="shared" si="105"/>
        <v>-15977288.930792019</v>
      </c>
      <c r="AB419" s="29"/>
      <c r="AC419" s="30">
        <f t="shared" si="106"/>
        <v>5449957.7861584043</v>
      </c>
      <c r="AD419" s="30">
        <f t="shared" si="107"/>
        <v>21799831.144633617</v>
      </c>
      <c r="AE419" s="24"/>
      <c r="AF419" s="24">
        <f t="shared" si="110"/>
        <v>12001.688553663791</v>
      </c>
      <c r="AG419" s="24">
        <f t="shared" si="111"/>
        <v>-63037.91104571028</v>
      </c>
      <c r="AI419" s="24">
        <f>IF(OR(B419="Q2",B419="Q3"),Business_peak/E419,Business_nonpeak/E419)</f>
        <v>9199.9999999999982</v>
      </c>
      <c r="AJ419" s="24">
        <f>IF(OR(B419="Q2",B419="Q3"),Economic_peak/F419,Economic_nonpeak/F419)</f>
        <v>404.19161676646706</v>
      </c>
      <c r="AO419">
        <f>AF419/AI419</f>
        <v>1.3045313645286731</v>
      </c>
      <c r="AP419">
        <f>AG419/AJ419</f>
        <v>-155.9604614019795</v>
      </c>
    </row>
    <row r="420" spans="1:42" x14ac:dyDescent="0.25">
      <c r="A420" s="6">
        <v>414</v>
      </c>
      <c r="B420" s="1" t="s">
        <v>2</v>
      </c>
      <c r="C420" s="1"/>
      <c r="D420" s="1">
        <v>207</v>
      </c>
      <c r="E420" s="1">
        <v>21</v>
      </c>
      <c r="F420" s="1">
        <v>158</v>
      </c>
      <c r="G420" s="3">
        <v>1</v>
      </c>
      <c r="N420" s="10">
        <f t="shared" si="96"/>
        <v>4829999.9999999991</v>
      </c>
      <c r="O420" s="10">
        <f t="shared" si="97"/>
        <v>10665000</v>
      </c>
      <c r="P420" s="24">
        <f t="shared" si="108"/>
        <v>15495000</v>
      </c>
      <c r="R420" s="10">
        <f t="shared" si="98"/>
        <v>2000000</v>
      </c>
      <c r="S420" s="10">
        <f t="shared" si="99"/>
        <v>1500000</v>
      </c>
      <c r="T420" s="10">
        <f t="shared" si="100"/>
        <v>20750600</v>
      </c>
      <c r="U420" s="24">
        <f t="shared" si="101"/>
        <v>3873750</v>
      </c>
      <c r="V420" s="10">
        <f t="shared" si="102"/>
        <v>300000</v>
      </c>
      <c r="W420" s="24">
        <f t="shared" si="103"/>
        <v>150163.93079202034</v>
      </c>
      <c r="X420" s="24">
        <f t="shared" si="109"/>
        <v>28574513.930792019</v>
      </c>
      <c r="Z420" s="28">
        <f t="shared" si="104"/>
        <v>-23744513.930792019</v>
      </c>
      <c r="AA420" s="28">
        <f t="shared" si="105"/>
        <v>-17909513.930792019</v>
      </c>
      <c r="AB420" s="29"/>
      <c r="AC420" s="30">
        <f t="shared" si="106"/>
        <v>5714902.7861584043</v>
      </c>
      <c r="AD420" s="30">
        <f t="shared" si="107"/>
        <v>22859611.144633617</v>
      </c>
      <c r="AE420" s="24"/>
      <c r="AF420" s="24">
        <f t="shared" si="110"/>
        <v>-42138.22791230501</v>
      </c>
      <c r="AG420" s="24">
        <f t="shared" si="111"/>
        <v>-77181.083193883649</v>
      </c>
      <c r="AI420" s="24">
        <f>IF(OR(B420="Q2",B420="Q3"),Business_peak/E420,Business_nonpeak/E420)</f>
        <v>10952.38095238095</v>
      </c>
      <c r="AJ420" s="24">
        <f>IF(OR(B420="Q2",B420="Q3"),Economic_peak/F420,Economic_nonpeak/F420)</f>
        <v>427.21518987341773</v>
      </c>
      <c r="AO420">
        <f>AF420/AI420</f>
        <v>-3.8474034180800234</v>
      </c>
      <c r="AP420">
        <f>AG420/AJ420</f>
        <v>-180.66090584642396</v>
      </c>
    </row>
    <row r="421" spans="1:42" x14ac:dyDescent="0.25">
      <c r="A421" s="6">
        <v>415</v>
      </c>
      <c r="B421" s="1" t="s">
        <v>2</v>
      </c>
      <c r="C421" s="1"/>
      <c r="D421" s="1">
        <v>208</v>
      </c>
      <c r="E421" s="1">
        <v>22</v>
      </c>
      <c r="F421" s="1">
        <v>167</v>
      </c>
      <c r="G421" s="3">
        <v>-2</v>
      </c>
      <c r="N421" s="10">
        <f t="shared" si="96"/>
        <v>5059999.9999999991</v>
      </c>
      <c r="O421" s="10">
        <f t="shared" si="97"/>
        <v>11272500</v>
      </c>
      <c r="P421" s="24">
        <f t="shared" si="108"/>
        <v>16332500</v>
      </c>
      <c r="R421" s="10">
        <f t="shared" si="98"/>
        <v>2000000</v>
      </c>
      <c r="S421" s="10">
        <f t="shared" si="99"/>
        <v>2500000</v>
      </c>
      <c r="T421" s="10">
        <f t="shared" si="100"/>
        <v>12630800</v>
      </c>
      <c r="U421" s="24">
        <f t="shared" si="101"/>
        <v>4083125</v>
      </c>
      <c r="V421" s="10">
        <f t="shared" si="102"/>
        <v>300000</v>
      </c>
      <c r="W421" s="24">
        <f t="shared" si="103"/>
        <v>150163.93079202034</v>
      </c>
      <c r="X421" s="24">
        <f t="shared" si="109"/>
        <v>21664088.930792019</v>
      </c>
      <c r="Z421" s="28">
        <f t="shared" si="104"/>
        <v>-16604088.930792019</v>
      </c>
      <c r="AA421" s="28">
        <f t="shared" si="105"/>
        <v>-10391588.930792019</v>
      </c>
      <c r="AB421" s="29"/>
      <c r="AC421" s="30">
        <f t="shared" si="106"/>
        <v>4332817.7861584043</v>
      </c>
      <c r="AD421" s="30">
        <f t="shared" si="107"/>
        <v>17331271.144633617</v>
      </c>
      <c r="AE421" s="24"/>
      <c r="AF421" s="24">
        <f t="shared" si="110"/>
        <v>33053.736992799764</v>
      </c>
      <c r="AG421" s="24">
        <f t="shared" si="111"/>
        <v>-36280.066734333035</v>
      </c>
      <c r="AI421" s="24">
        <f>IF(OR(B421="Q2",B421="Q3"),Business_peak/E421,Business_nonpeak/E421)</f>
        <v>10454.545454545454</v>
      </c>
      <c r="AJ421" s="24">
        <f>IF(OR(B421="Q2",B421="Q3"),Economic_peak/F421,Economic_nonpeak/F421)</f>
        <v>404.19161676646706</v>
      </c>
      <c r="AO421">
        <f>AF421/AI421</f>
        <v>3.1616617993112821</v>
      </c>
      <c r="AP421">
        <f>AG421/AJ421</f>
        <v>-89.759572513090617</v>
      </c>
    </row>
    <row r="422" spans="1:42" x14ac:dyDescent="0.25">
      <c r="A422" s="6">
        <v>416</v>
      </c>
      <c r="B422" s="1" t="s">
        <v>2</v>
      </c>
      <c r="C422" s="1"/>
      <c r="D422" s="1">
        <v>208</v>
      </c>
      <c r="E422" s="1">
        <v>26</v>
      </c>
      <c r="F422" s="1">
        <v>181</v>
      </c>
      <c r="G422" s="3">
        <v>2</v>
      </c>
      <c r="N422" s="10">
        <f t="shared" si="96"/>
        <v>5979999.9999999991</v>
      </c>
      <c r="O422" s="10">
        <f t="shared" si="97"/>
        <v>12217500</v>
      </c>
      <c r="P422" s="24">
        <f t="shared" si="108"/>
        <v>18197500</v>
      </c>
      <c r="R422" s="10">
        <f t="shared" si="98"/>
        <v>2000000</v>
      </c>
      <c r="S422" s="10">
        <f t="shared" si="99"/>
        <v>1500000</v>
      </c>
      <c r="T422" s="10">
        <f t="shared" si="100"/>
        <v>23457200</v>
      </c>
      <c r="U422" s="24">
        <f t="shared" si="101"/>
        <v>4549375</v>
      </c>
      <c r="V422" s="10">
        <f t="shared" si="102"/>
        <v>300000</v>
      </c>
      <c r="W422" s="24">
        <f t="shared" si="103"/>
        <v>150163.93079202034</v>
      </c>
      <c r="X422" s="24">
        <f t="shared" si="109"/>
        <v>31956738.930792019</v>
      </c>
      <c r="Z422" s="28">
        <f t="shared" si="104"/>
        <v>-25976738.930792019</v>
      </c>
      <c r="AA422" s="28">
        <f t="shared" si="105"/>
        <v>-19739238.930792019</v>
      </c>
      <c r="AB422" s="29"/>
      <c r="AC422" s="30">
        <f t="shared" si="106"/>
        <v>6391347.7861584043</v>
      </c>
      <c r="AD422" s="30">
        <f t="shared" si="107"/>
        <v>25565391.144633617</v>
      </c>
      <c r="AE422" s="24"/>
      <c r="AF422" s="24">
        <f t="shared" si="110"/>
        <v>-15821.068698400202</v>
      </c>
      <c r="AG422" s="24">
        <f t="shared" si="111"/>
        <v>-73745.254942727173</v>
      </c>
      <c r="AI422" s="24">
        <f>IF(OR(B422="Q2",B422="Q3"),Business_peak/E422,Business_nonpeak/E422)</f>
        <v>8846.1538461538457</v>
      </c>
      <c r="AJ422" s="24">
        <f>IF(OR(B422="Q2",B422="Q3"),Economic_peak/F422,Economic_nonpeak/F422)</f>
        <v>372.9281767955801</v>
      </c>
      <c r="AO422">
        <f>AF422/AI422</f>
        <v>-1.7884686354713273</v>
      </c>
      <c r="AP422">
        <f>AG422/AJ422</f>
        <v>-197.74653547605362</v>
      </c>
    </row>
    <row r="423" spans="1:42" x14ac:dyDescent="0.25">
      <c r="A423" s="6">
        <v>417</v>
      </c>
      <c r="B423" s="1" t="s">
        <v>2</v>
      </c>
      <c r="C423" s="1"/>
      <c r="D423" s="1">
        <v>209</v>
      </c>
      <c r="E423" s="1">
        <v>25</v>
      </c>
      <c r="F423" s="1">
        <v>159</v>
      </c>
      <c r="G423" s="3">
        <v>0</v>
      </c>
      <c r="N423" s="10">
        <f t="shared" si="96"/>
        <v>5749999.9999999991</v>
      </c>
      <c r="O423" s="10">
        <f t="shared" si="97"/>
        <v>10732500</v>
      </c>
      <c r="P423" s="24">
        <f t="shared" si="108"/>
        <v>16482500</v>
      </c>
      <c r="R423" s="10">
        <f t="shared" si="98"/>
        <v>2000000</v>
      </c>
      <c r="S423" s="10">
        <f t="shared" si="99"/>
        <v>2500000</v>
      </c>
      <c r="T423" s="10">
        <f t="shared" si="100"/>
        <v>18044000</v>
      </c>
      <c r="U423" s="24">
        <f t="shared" si="101"/>
        <v>4120625</v>
      </c>
      <c r="V423" s="10">
        <f t="shared" si="102"/>
        <v>300000</v>
      </c>
      <c r="W423" s="24">
        <f t="shared" si="103"/>
        <v>150163.93079202034</v>
      </c>
      <c r="X423" s="24">
        <f t="shared" si="109"/>
        <v>27114788.930792019</v>
      </c>
      <c r="Z423" s="28">
        <f t="shared" si="104"/>
        <v>-21364788.930792019</v>
      </c>
      <c r="AA423" s="28">
        <f t="shared" si="105"/>
        <v>-16382288.930792019</v>
      </c>
      <c r="AB423" s="29"/>
      <c r="AC423" s="30">
        <f t="shared" si="106"/>
        <v>5422957.7861584043</v>
      </c>
      <c r="AD423" s="30">
        <f t="shared" si="107"/>
        <v>21691831.144633617</v>
      </c>
      <c r="AE423" s="24"/>
      <c r="AF423" s="24">
        <f t="shared" si="110"/>
        <v>13081.688553663791</v>
      </c>
      <c r="AG423" s="24">
        <f t="shared" si="111"/>
        <v>-68926.610972538474</v>
      </c>
      <c r="AI423" s="24">
        <f>IF(OR(B423="Q2",B423="Q3"),Business_peak/E423,Business_nonpeak/E423)</f>
        <v>9199.9999999999982</v>
      </c>
      <c r="AJ423" s="24">
        <f>IF(OR(B423="Q2",B423="Q3"),Economic_peak/F423,Economic_nonpeak/F423)</f>
        <v>424.52830188679246</v>
      </c>
      <c r="AO423">
        <f>AF423/AI423</f>
        <v>1.4219226688764992</v>
      </c>
      <c r="AP423">
        <f>AG423/AJ423</f>
        <v>-162.36046140197951</v>
      </c>
    </row>
    <row r="424" spans="1:42" x14ac:dyDescent="0.25">
      <c r="A424" s="6">
        <v>418</v>
      </c>
      <c r="B424" s="1" t="s">
        <v>2</v>
      </c>
      <c r="C424" s="1"/>
      <c r="D424" s="1">
        <v>209</v>
      </c>
      <c r="E424" s="1">
        <v>18</v>
      </c>
      <c r="F424" s="1">
        <v>176</v>
      </c>
      <c r="G424" s="3">
        <v>0</v>
      </c>
      <c r="N424" s="10">
        <f t="shared" si="96"/>
        <v>4139999.9999999995</v>
      </c>
      <c r="O424" s="10">
        <f t="shared" si="97"/>
        <v>11880000</v>
      </c>
      <c r="P424" s="24">
        <f t="shared" si="108"/>
        <v>16020000</v>
      </c>
      <c r="R424" s="10">
        <f t="shared" si="98"/>
        <v>2000000</v>
      </c>
      <c r="S424" s="10">
        <f t="shared" si="99"/>
        <v>1500000</v>
      </c>
      <c r="T424" s="10">
        <f t="shared" si="100"/>
        <v>18044000</v>
      </c>
      <c r="U424" s="24">
        <f t="shared" si="101"/>
        <v>4005000</v>
      </c>
      <c r="V424" s="10">
        <f t="shared" si="102"/>
        <v>300000</v>
      </c>
      <c r="W424" s="24">
        <f t="shared" si="103"/>
        <v>150163.93079202034</v>
      </c>
      <c r="X424" s="24">
        <f t="shared" si="109"/>
        <v>25999163.930792019</v>
      </c>
      <c r="Z424" s="28">
        <f t="shared" si="104"/>
        <v>-21859163.930792019</v>
      </c>
      <c r="AA424" s="28">
        <f t="shared" si="105"/>
        <v>-14119163.930792019</v>
      </c>
      <c r="AB424" s="29"/>
      <c r="AC424" s="30">
        <f t="shared" si="106"/>
        <v>5199832.7861584043</v>
      </c>
      <c r="AD424" s="30">
        <f t="shared" si="107"/>
        <v>20799331.144633617</v>
      </c>
      <c r="AE424" s="24"/>
      <c r="AF424" s="24">
        <f t="shared" si="110"/>
        <v>-58879.59923102249</v>
      </c>
      <c r="AG424" s="24">
        <f t="shared" si="111"/>
        <v>-50678.017867236464</v>
      </c>
      <c r="AI424" s="24">
        <f>IF(OR(B424="Q2",B424="Q3"),Business_peak/E424,Business_nonpeak/E424)</f>
        <v>12777.777777777776</v>
      </c>
      <c r="AJ424" s="24">
        <f>IF(OR(B424="Q2",B424="Q3"),Economic_peak/F424,Economic_nonpeak/F424)</f>
        <v>383.52272727272725</v>
      </c>
      <c r="AO424">
        <f>AF424/AI424</f>
        <v>-4.6079686354713258</v>
      </c>
      <c r="AP424">
        <f>AG424/AJ424</f>
        <v>-132.13823917975731</v>
      </c>
    </row>
    <row r="425" spans="1:42" x14ac:dyDescent="0.25">
      <c r="A425" s="6">
        <v>419</v>
      </c>
      <c r="B425" s="1" t="s">
        <v>2</v>
      </c>
      <c r="C425" s="1"/>
      <c r="D425" s="1">
        <v>210</v>
      </c>
      <c r="E425" s="1">
        <v>29</v>
      </c>
      <c r="F425" s="1">
        <v>214</v>
      </c>
      <c r="G425" s="3">
        <v>0</v>
      </c>
      <c r="N425" s="10">
        <f t="shared" si="96"/>
        <v>6669999.9999999991</v>
      </c>
      <c r="O425" s="10">
        <f t="shared" si="97"/>
        <v>14445000</v>
      </c>
      <c r="P425" s="24">
        <f t="shared" si="108"/>
        <v>21115000</v>
      </c>
      <c r="R425" s="10">
        <f t="shared" si="98"/>
        <v>2000000</v>
      </c>
      <c r="S425" s="10">
        <f t="shared" si="99"/>
        <v>2500000</v>
      </c>
      <c r="T425" s="10">
        <f t="shared" si="100"/>
        <v>18044000</v>
      </c>
      <c r="U425" s="24">
        <f t="shared" si="101"/>
        <v>5278750</v>
      </c>
      <c r="V425" s="10">
        <f t="shared" si="102"/>
        <v>300000</v>
      </c>
      <c r="W425" s="24">
        <f t="shared" si="103"/>
        <v>150163.93079202034</v>
      </c>
      <c r="X425" s="24">
        <f t="shared" si="109"/>
        <v>28272913.930792019</v>
      </c>
      <c r="Z425" s="28">
        <f t="shared" si="104"/>
        <v>-21602913.930792019</v>
      </c>
      <c r="AA425" s="28">
        <f t="shared" si="105"/>
        <v>-13827913.930792019</v>
      </c>
      <c r="AB425" s="29"/>
      <c r="AC425" s="30">
        <f t="shared" si="106"/>
        <v>5654582.7861584043</v>
      </c>
      <c r="AD425" s="30">
        <f t="shared" si="107"/>
        <v>22618331.144633617</v>
      </c>
      <c r="AE425" s="24"/>
      <c r="AF425" s="24">
        <f t="shared" si="110"/>
        <v>35014.386684192919</v>
      </c>
      <c r="AG425" s="24">
        <f t="shared" si="111"/>
        <v>-38193.136189876714</v>
      </c>
      <c r="AI425" s="24">
        <f>IF(OR(B425="Q2",B425="Q3"),Business_peak/E425,Business_nonpeak/E425)</f>
        <v>7931.0344827586196</v>
      </c>
      <c r="AJ425" s="24">
        <f>IF(OR(B425="Q2",B425="Q3"),Economic_peak/F425,Economic_nonpeak/F425)</f>
        <v>315.42056074766356</v>
      </c>
      <c r="AO425">
        <f>AF425/AI425</f>
        <v>4.4148574514851946</v>
      </c>
      <c r="AP425">
        <f>AG425/AJ425</f>
        <v>-121.08638732790543</v>
      </c>
    </row>
    <row r="426" spans="1:42" x14ac:dyDescent="0.25">
      <c r="A426" s="6">
        <v>420</v>
      </c>
      <c r="B426" s="1" t="s">
        <v>2</v>
      </c>
      <c r="C426" s="1"/>
      <c r="D426" s="1">
        <v>210</v>
      </c>
      <c r="E426" s="1">
        <v>17</v>
      </c>
      <c r="F426" s="1">
        <v>190</v>
      </c>
      <c r="G426" s="3">
        <v>1</v>
      </c>
      <c r="N426" s="10">
        <f t="shared" si="96"/>
        <v>3909999.9999999995</v>
      </c>
      <c r="O426" s="10">
        <f t="shared" si="97"/>
        <v>12825000</v>
      </c>
      <c r="P426" s="24">
        <f t="shared" si="108"/>
        <v>16735000</v>
      </c>
      <c r="R426" s="10">
        <f t="shared" si="98"/>
        <v>2000000</v>
      </c>
      <c r="S426" s="10">
        <f t="shared" si="99"/>
        <v>1500000</v>
      </c>
      <c r="T426" s="10">
        <f t="shared" si="100"/>
        <v>20750600</v>
      </c>
      <c r="U426" s="24">
        <f t="shared" si="101"/>
        <v>4183750</v>
      </c>
      <c r="V426" s="10">
        <f t="shared" si="102"/>
        <v>300000</v>
      </c>
      <c r="W426" s="24">
        <f t="shared" si="103"/>
        <v>150163.93079202034</v>
      </c>
      <c r="X426" s="24">
        <f t="shared" si="109"/>
        <v>28884513.930792019</v>
      </c>
      <c r="Z426" s="28">
        <f t="shared" si="104"/>
        <v>-24974513.930792019</v>
      </c>
      <c r="AA426" s="28">
        <f t="shared" si="105"/>
        <v>-16059513.930792019</v>
      </c>
      <c r="AB426" s="29"/>
      <c r="AC426" s="30">
        <f t="shared" si="106"/>
        <v>5776902.7861584043</v>
      </c>
      <c r="AD426" s="30">
        <f t="shared" si="107"/>
        <v>23107611.144633617</v>
      </c>
      <c r="AE426" s="24"/>
      <c r="AF426" s="24">
        <f t="shared" si="110"/>
        <v>-109817.8109504944</v>
      </c>
      <c r="AG426" s="24">
        <f t="shared" si="111"/>
        <v>-54119.006024387461</v>
      </c>
      <c r="AI426" s="24">
        <f>IF(OR(B426="Q2",B426="Q3"),Business_peak/E426,Business_nonpeak/E426)</f>
        <v>13529.411764705881</v>
      </c>
      <c r="AJ426" s="24">
        <f>IF(OR(B426="Q2",B426="Q3"),Economic_peak/F426,Economic_nonpeak/F426)</f>
        <v>355.26315789473682</v>
      </c>
      <c r="AO426">
        <f>AF426/AI426</f>
        <v>-8.1169686354713253</v>
      </c>
      <c r="AP426">
        <f>AG426/AJ426</f>
        <v>-152.33497992049806</v>
      </c>
    </row>
    <row r="427" spans="1:42" x14ac:dyDescent="0.25">
      <c r="A427" s="6">
        <v>421</v>
      </c>
      <c r="B427" s="1" t="s">
        <v>2</v>
      </c>
      <c r="C427" s="1"/>
      <c r="D427" s="1">
        <v>211</v>
      </c>
      <c r="E427" s="1">
        <v>29</v>
      </c>
      <c r="F427" s="1">
        <v>234</v>
      </c>
      <c r="G427" s="3">
        <v>0</v>
      </c>
      <c r="N427" s="10">
        <f t="shared" si="96"/>
        <v>6669999.9999999991</v>
      </c>
      <c r="O427" s="10">
        <f t="shared" si="97"/>
        <v>15795000</v>
      </c>
      <c r="P427" s="24">
        <f t="shared" si="108"/>
        <v>22465000</v>
      </c>
      <c r="R427" s="10">
        <f t="shared" si="98"/>
        <v>2000000</v>
      </c>
      <c r="S427" s="10">
        <f t="shared" si="99"/>
        <v>2500000</v>
      </c>
      <c r="T427" s="10">
        <f t="shared" si="100"/>
        <v>18044000</v>
      </c>
      <c r="U427" s="24">
        <f t="shared" si="101"/>
        <v>5616250</v>
      </c>
      <c r="V427" s="10">
        <f t="shared" si="102"/>
        <v>300000</v>
      </c>
      <c r="W427" s="24">
        <f t="shared" si="103"/>
        <v>150163.93079202034</v>
      </c>
      <c r="X427" s="24">
        <f t="shared" si="109"/>
        <v>28610413.930792019</v>
      </c>
      <c r="Z427" s="28">
        <f t="shared" si="104"/>
        <v>-21940413.930792019</v>
      </c>
      <c r="AA427" s="28">
        <f t="shared" si="105"/>
        <v>-12815413.930792019</v>
      </c>
      <c r="AB427" s="29"/>
      <c r="AC427" s="30">
        <f t="shared" si="106"/>
        <v>5722082.7861584043</v>
      </c>
      <c r="AD427" s="30">
        <f t="shared" si="107"/>
        <v>22888331.144633617</v>
      </c>
      <c r="AE427" s="24"/>
      <c r="AF427" s="24">
        <f t="shared" si="110"/>
        <v>32686.800477296372</v>
      </c>
      <c r="AG427" s="24">
        <f t="shared" si="111"/>
        <v>-30313.380959972725</v>
      </c>
      <c r="AI427" s="24">
        <f>IF(OR(B427="Q2",B427="Q3"),Business_peak/E427,Business_nonpeak/E427)</f>
        <v>7931.0344827586196</v>
      </c>
      <c r="AJ427" s="24">
        <f>IF(OR(B427="Q2",B427="Q3"),Economic_peak/F427,Economic_nonpeak/F427)</f>
        <v>288.46153846153845</v>
      </c>
      <c r="AO427">
        <f>AF427/AI427</f>
        <v>4.1213791906156301</v>
      </c>
      <c r="AP427">
        <f>AG427/AJ427</f>
        <v>-105.08638732790544</v>
      </c>
    </row>
    <row r="428" spans="1:42" x14ac:dyDescent="0.25">
      <c r="A428" s="6">
        <v>422</v>
      </c>
      <c r="B428" s="1" t="s">
        <v>2</v>
      </c>
      <c r="C428" s="1"/>
      <c r="D428" s="1">
        <v>211</v>
      </c>
      <c r="E428" s="1">
        <v>15</v>
      </c>
      <c r="F428" s="1">
        <v>223</v>
      </c>
      <c r="G428" s="3">
        <v>0</v>
      </c>
      <c r="N428" s="10">
        <f t="shared" si="96"/>
        <v>3449999.9999999995</v>
      </c>
      <c r="O428" s="10">
        <f t="shared" si="97"/>
        <v>15052500</v>
      </c>
      <c r="P428" s="24">
        <f t="shared" si="108"/>
        <v>18502500</v>
      </c>
      <c r="R428" s="10">
        <f t="shared" si="98"/>
        <v>2000000</v>
      </c>
      <c r="S428" s="10">
        <f t="shared" si="99"/>
        <v>1500000</v>
      </c>
      <c r="T428" s="10">
        <f t="shared" si="100"/>
        <v>18044000</v>
      </c>
      <c r="U428" s="24">
        <f t="shared" si="101"/>
        <v>4625625</v>
      </c>
      <c r="V428" s="10">
        <f t="shared" si="102"/>
        <v>300000</v>
      </c>
      <c r="W428" s="24">
        <f t="shared" si="103"/>
        <v>150163.93079202034</v>
      </c>
      <c r="X428" s="24">
        <f t="shared" si="109"/>
        <v>26619788.930792019</v>
      </c>
      <c r="Z428" s="28">
        <f t="shared" si="104"/>
        <v>-23169788.930792019</v>
      </c>
      <c r="AA428" s="28">
        <f t="shared" si="105"/>
        <v>-11567288.930792019</v>
      </c>
      <c r="AB428" s="29"/>
      <c r="AC428" s="30">
        <f t="shared" si="106"/>
        <v>5323957.7861584043</v>
      </c>
      <c r="AD428" s="30">
        <f t="shared" si="107"/>
        <v>21295831.144633617</v>
      </c>
      <c r="AE428" s="24"/>
      <c r="AF428" s="24">
        <f t="shared" si="110"/>
        <v>-124930.51907722699</v>
      </c>
      <c r="AG428" s="24">
        <f t="shared" si="111"/>
        <v>-27997.000648581245</v>
      </c>
      <c r="AI428" s="24">
        <f>IF(OR(B428="Q2",B428="Q3"),Business_peak/E428,Business_nonpeak/E428)</f>
        <v>15333.333333333332</v>
      </c>
      <c r="AJ428" s="24">
        <f>IF(OR(B428="Q2",B428="Q3"),Economic_peak/F428,Economic_nonpeak/F428)</f>
        <v>302.69058295964123</v>
      </c>
      <c r="AO428">
        <f>AF428/AI428</f>
        <v>-8.1476425485148045</v>
      </c>
      <c r="AP428">
        <f>AG428/AJ428</f>
        <v>-92.493794735312861</v>
      </c>
    </row>
    <row r="429" spans="1:42" x14ac:dyDescent="0.25">
      <c r="A429" s="6">
        <v>423</v>
      </c>
      <c r="B429" s="1" t="s">
        <v>2</v>
      </c>
      <c r="C429" s="1"/>
      <c r="D429" s="1">
        <v>212</v>
      </c>
      <c r="E429" s="1">
        <v>26</v>
      </c>
      <c r="F429" s="1">
        <v>226</v>
      </c>
      <c r="G429" s="3">
        <v>0</v>
      </c>
      <c r="N429" s="10">
        <f t="shared" si="96"/>
        <v>5979999.9999999991</v>
      </c>
      <c r="O429" s="10">
        <f t="shared" si="97"/>
        <v>15255000</v>
      </c>
      <c r="P429" s="24">
        <f t="shared" si="108"/>
        <v>21235000</v>
      </c>
      <c r="R429" s="10">
        <f t="shared" si="98"/>
        <v>2000000</v>
      </c>
      <c r="S429" s="10">
        <f t="shared" si="99"/>
        <v>2500000</v>
      </c>
      <c r="T429" s="10">
        <f t="shared" si="100"/>
        <v>18044000</v>
      </c>
      <c r="U429" s="24">
        <f t="shared" si="101"/>
        <v>5308750</v>
      </c>
      <c r="V429" s="10">
        <f t="shared" si="102"/>
        <v>300000</v>
      </c>
      <c r="W429" s="24">
        <f t="shared" si="103"/>
        <v>150163.93079202034</v>
      </c>
      <c r="X429" s="24">
        <f t="shared" si="109"/>
        <v>28302913.930792019</v>
      </c>
      <c r="Z429" s="28">
        <f t="shared" si="104"/>
        <v>-22322913.930792019</v>
      </c>
      <c r="AA429" s="28">
        <f t="shared" si="105"/>
        <v>-13047913.930792019</v>
      </c>
      <c r="AB429" s="29"/>
      <c r="AC429" s="30">
        <f t="shared" si="106"/>
        <v>5660582.7861584043</v>
      </c>
      <c r="AD429" s="30">
        <f t="shared" si="107"/>
        <v>22642331.144633617</v>
      </c>
      <c r="AE429" s="24"/>
      <c r="AF429" s="24">
        <f t="shared" si="110"/>
        <v>12285.277455445952</v>
      </c>
      <c r="AG429" s="24">
        <f t="shared" si="111"/>
        <v>-32687.305949706271</v>
      </c>
      <c r="AI429" s="24">
        <f>IF(OR(B429="Q2",B429="Q3"),Business_peak/E429,Business_nonpeak/E429)</f>
        <v>8846.1538461538457</v>
      </c>
      <c r="AJ429" s="24">
        <f>IF(OR(B429="Q2",B429="Q3"),Economic_peak/F429,Economic_nonpeak/F429)</f>
        <v>298.6725663716814</v>
      </c>
      <c r="AO429">
        <f>AF429/AI429</f>
        <v>1.3887704949634556</v>
      </c>
      <c r="AP429">
        <f>AG429/AJ429</f>
        <v>-109.44194288346101</v>
      </c>
    </row>
    <row r="430" spans="1:42" x14ac:dyDescent="0.25">
      <c r="A430" s="6">
        <v>424</v>
      </c>
      <c r="B430" s="1" t="s">
        <v>2</v>
      </c>
      <c r="C430" s="1"/>
      <c r="D430" s="1">
        <v>212</v>
      </c>
      <c r="E430" s="1">
        <v>23</v>
      </c>
      <c r="F430" s="1">
        <v>182</v>
      </c>
      <c r="G430" s="3">
        <v>0</v>
      </c>
      <c r="N430" s="10">
        <f t="shared" si="96"/>
        <v>5289999.9999999991</v>
      </c>
      <c r="O430" s="10">
        <f t="shared" si="97"/>
        <v>12285000</v>
      </c>
      <c r="P430" s="24">
        <f t="shared" si="108"/>
        <v>17575000</v>
      </c>
      <c r="R430" s="10">
        <f t="shared" si="98"/>
        <v>2000000</v>
      </c>
      <c r="S430" s="10">
        <f t="shared" si="99"/>
        <v>1500000</v>
      </c>
      <c r="T430" s="10">
        <f t="shared" si="100"/>
        <v>18044000</v>
      </c>
      <c r="U430" s="24">
        <f t="shared" si="101"/>
        <v>4393750</v>
      </c>
      <c r="V430" s="10">
        <f t="shared" si="102"/>
        <v>300000</v>
      </c>
      <c r="W430" s="24">
        <f t="shared" si="103"/>
        <v>150163.93079202034</v>
      </c>
      <c r="X430" s="24">
        <f t="shared" si="109"/>
        <v>26387913.930792019</v>
      </c>
      <c r="Z430" s="28">
        <f t="shared" si="104"/>
        <v>-21097913.930792019</v>
      </c>
      <c r="AA430" s="28">
        <f t="shared" si="105"/>
        <v>-14102913.930792019</v>
      </c>
      <c r="AB430" s="29"/>
      <c r="AC430" s="30">
        <f t="shared" si="106"/>
        <v>5277582.7861584043</v>
      </c>
      <c r="AD430" s="30">
        <f t="shared" si="107"/>
        <v>21110331.144633617</v>
      </c>
      <c r="AE430" s="24"/>
      <c r="AF430" s="24">
        <f t="shared" si="110"/>
        <v>539.87886267803287</v>
      </c>
      <c r="AG430" s="24">
        <f t="shared" si="111"/>
        <v>-48490.830465019877</v>
      </c>
      <c r="AI430" s="24">
        <f>IF(OR(B430="Q2",B430="Q3"),Business_peak/E430,Business_nonpeak/E430)</f>
        <v>9999.9999999999982</v>
      </c>
      <c r="AJ430" s="24">
        <f>IF(OR(B430="Q2",B430="Q3"),Economic_peak/F430,Economic_nonpeak/F430)</f>
        <v>370.87912087912088</v>
      </c>
      <c r="AO430">
        <f>AF430/AI430</f>
        <v>5.3987886267803299E-2</v>
      </c>
      <c r="AP430">
        <f>AG430/AJ430</f>
        <v>-130.74564658716471</v>
      </c>
    </row>
    <row r="431" spans="1:42" x14ac:dyDescent="0.25">
      <c r="A431" s="6">
        <v>425</v>
      </c>
      <c r="B431" s="1" t="s">
        <v>2</v>
      </c>
      <c r="C431" s="1"/>
      <c r="D431" s="1">
        <v>213</v>
      </c>
      <c r="E431" s="1">
        <v>24</v>
      </c>
      <c r="F431" s="1">
        <v>164</v>
      </c>
      <c r="G431" s="3">
        <v>-2</v>
      </c>
      <c r="N431" s="10">
        <f t="shared" si="96"/>
        <v>5519999.9999999991</v>
      </c>
      <c r="O431" s="10">
        <f t="shared" si="97"/>
        <v>11070000</v>
      </c>
      <c r="P431" s="24">
        <f t="shared" si="108"/>
        <v>16590000</v>
      </c>
      <c r="R431" s="10">
        <f t="shared" si="98"/>
        <v>2000000</v>
      </c>
      <c r="S431" s="10">
        <f t="shared" si="99"/>
        <v>2500000</v>
      </c>
      <c r="T431" s="10">
        <f t="shared" si="100"/>
        <v>12630800</v>
      </c>
      <c r="U431" s="24">
        <f t="shared" si="101"/>
        <v>4147500</v>
      </c>
      <c r="V431" s="10">
        <f t="shared" si="102"/>
        <v>300000</v>
      </c>
      <c r="W431" s="24">
        <f t="shared" si="103"/>
        <v>150163.93079202034</v>
      </c>
      <c r="X431" s="24">
        <f t="shared" si="109"/>
        <v>21728463.930792019</v>
      </c>
      <c r="Z431" s="28">
        <f t="shared" si="104"/>
        <v>-16208463.930792019</v>
      </c>
      <c r="AA431" s="28">
        <f t="shared" si="105"/>
        <v>-10658463.930792019</v>
      </c>
      <c r="AB431" s="29"/>
      <c r="AC431" s="30">
        <f t="shared" si="106"/>
        <v>4345692.7861584043</v>
      </c>
      <c r="AD431" s="30">
        <f t="shared" si="107"/>
        <v>17382771.144633617</v>
      </c>
      <c r="AE431" s="24"/>
      <c r="AF431" s="24">
        <f t="shared" si="110"/>
        <v>48929.467243399784</v>
      </c>
      <c r="AG431" s="24">
        <f t="shared" si="111"/>
        <v>-38492.506979473277</v>
      </c>
      <c r="AI431" s="24">
        <f>IF(OR(B431="Q2",B431="Q3"),Business_peak/E431,Business_nonpeak/E431)</f>
        <v>9583.3333333333321</v>
      </c>
      <c r="AJ431" s="24">
        <f>IF(OR(B431="Q2",B431="Q3"),Economic_peak/F431,Economic_nonpeak/F431)</f>
        <v>411.58536585365852</v>
      </c>
      <c r="AO431">
        <f>AF431/AI431</f>
        <v>5.105683538441717</v>
      </c>
      <c r="AP431">
        <f>AG431/AJ431</f>
        <v>-93.522535476053591</v>
      </c>
    </row>
    <row r="432" spans="1:42" x14ac:dyDescent="0.25">
      <c r="A432" s="6">
        <v>426</v>
      </c>
      <c r="B432" s="1" t="s">
        <v>2</v>
      </c>
      <c r="C432" s="1"/>
      <c r="D432" s="1">
        <v>213</v>
      </c>
      <c r="E432" s="1">
        <v>26</v>
      </c>
      <c r="F432" s="1">
        <v>219</v>
      </c>
      <c r="G432" s="3">
        <v>2</v>
      </c>
      <c r="N432" s="10">
        <f t="shared" si="96"/>
        <v>5979999.9999999991</v>
      </c>
      <c r="O432" s="10">
        <f t="shared" si="97"/>
        <v>14782500</v>
      </c>
      <c r="P432" s="24">
        <f t="shared" si="108"/>
        <v>20762500</v>
      </c>
      <c r="R432" s="10">
        <f t="shared" si="98"/>
        <v>2000000</v>
      </c>
      <c r="S432" s="10">
        <f t="shared" si="99"/>
        <v>1500000</v>
      </c>
      <c r="T432" s="10">
        <f t="shared" si="100"/>
        <v>23457200</v>
      </c>
      <c r="U432" s="24">
        <f t="shared" si="101"/>
        <v>5190625</v>
      </c>
      <c r="V432" s="10">
        <f t="shared" si="102"/>
        <v>300000</v>
      </c>
      <c r="W432" s="24">
        <f t="shared" si="103"/>
        <v>150163.93079202034</v>
      </c>
      <c r="X432" s="24">
        <f t="shared" si="109"/>
        <v>32597988.930792019</v>
      </c>
      <c r="Z432" s="28">
        <f t="shared" si="104"/>
        <v>-26617988.930792019</v>
      </c>
      <c r="AA432" s="28">
        <f t="shared" si="105"/>
        <v>-17815488.930792019</v>
      </c>
      <c r="AB432" s="29"/>
      <c r="AC432" s="30">
        <f t="shared" si="106"/>
        <v>6519597.7861584043</v>
      </c>
      <c r="AD432" s="30">
        <f t="shared" si="107"/>
        <v>26078391.144633617</v>
      </c>
      <c r="AE432" s="24"/>
      <c r="AF432" s="24">
        <f t="shared" si="110"/>
        <v>-20753.761006092511</v>
      </c>
      <c r="AG432" s="24">
        <f t="shared" si="111"/>
        <v>-51579.411619331586</v>
      </c>
      <c r="AI432" s="24">
        <f>IF(OR(B432="Q2",B432="Q3"),Business_peak/E432,Business_nonpeak/E432)</f>
        <v>8846.1538461538457</v>
      </c>
      <c r="AJ432" s="24">
        <f>IF(OR(B432="Q2",B432="Q3"),Economic_peak/F432,Economic_nonpeak/F432)</f>
        <v>308.21917808219177</v>
      </c>
      <c r="AO432">
        <f>AF432/AI432</f>
        <v>-2.3460773311235013</v>
      </c>
      <c r="AP432">
        <f>AG432/AJ432</f>
        <v>-167.34653547605359</v>
      </c>
    </row>
    <row r="433" spans="1:42" x14ac:dyDescent="0.25">
      <c r="A433" s="6">
        <v>427</v>
      </c>
      <c r="B433" s="1" t="s">
        <v>2</v>
      </c>
      <c r="C433" s="1"/>
      <c r="D433" s="1">
        <v>214</v>
      </c>
      <c r="E433" s="1">
        <v>16</v>
      </c>
      <c r="F433" s="1">
        <v>204</v>
      </c>
      <c r="G433" s="3">
        <v>-1</v>
      </c>
      <c r="N433" s="10">
        <f t="shared" si="96"/>
        <v>3679999.9999999995</v>
      </c>
      <c r="O433" s="10">
        <f t="shared" si="97"/>
        <v>13770000</v>
      </c>
      <c r="P433" s="24">
        <f t="shared" si="108"/>
        <v>17450000</v>
      </c>
      <c r="R433" s="10">
        <f t="shared" si="98"/>
        <v>2000000</v>
      </c>
      <c r="S433" s="10">
        <f t="shared" si="99"/>
        <v>2500000</v>
      </c>
      <c r="T433" s="10">
        <f t="shared" si="100"/>
        <v>15337400</v>
      </c>
      <c r="U433" s="24">
        <f t="shared" si="101"/>
        <v>4362500</v>
      </c>
      <c r="V433" s="10">
        <f t="shared" si="102"/>
        <v>300000</v>
      </c>
      <c r="W433" s="24">
        <f t="shared" si="103"/>
        <v>150163.93079202034</v>
      </c>
      <c r="X433" s="24">
        <f t="shared" si="109"/>
        <v>24650063.930792019</v>
      </c>
      <c r="Z433" s="28">
        <f t="shared" si="104"/>
        <v>-20970063.930792019</v>
      </c>
      <c r="AA433" s="28">
        <f t="shared" si="105"/>
        <v>-10880063.930792019</v>
      </c>
      <c r="AB433" s="29"/>
      <c r="AC433" s="30">
        <f t="shared" si="106"/>
        <v>4930012.7861584043</v>
      </c>
      <c r="AD433" s="30">
        <f t="shared" si="107"/>
        <v>19720051.144633617</v>
      </c>
      <c r="AE433" s="24"/>
      <c r="AF433" s="24">
        <f t="shared" si="110"/>
        <v>-78125.799134900299</v>
      </c>
      <c r="AG433" s="24">
        <f t="shared" si="111"/>
        <v>-29166.917375654986</v>
      </c>
      <c r="AI433" s="24">
        <f>IF(OR(B433="Q2",B433="Q3"),Business_peak/E433,Business_nonpeak/E433)</f>
        <v>14374.999999999998</v>
      </c>
      <c r="AJ433" s="24">
        <f>IF(OR(B433="Q2",B433="Q3"),Economic_peak/F433,Economic_nonpeak/F433)</f>
        <v>330.88235294117646</v>
      </c>
      <c r="AO433">
        <f>AF433/AI433</f>
        <v>-5.4348382006887173</v>
      </c>
      <c r="AP433">
        <f>AG433/AJ433</f>
        <v>-88.148905846423958</v>
      </c>
    </row>
    <row r="434" spans="1:42" x14ac:dyDescent="0.25">
      <c r="A434" s="6">
        <v>428</v>
      </c>
      <c r="B434" s="1" t="s">
        <v>2</v>
      </c>
      <c r="C434" s="1"/>
      <c r="D434" s="1">
        <v>214</v>
      </c>
      <c r="E434" s="1">
        <v>19</v>
      </c>
      <c r="F434" s="1">
        <v>222</v>
      </c>
      <c r="G434" s="3">
        <v>0</v>
      </c>
      <c r="N434" s="10">
        <f t="shared" si="96"/>
        <v>4369999.9999999991</v>
      </c>
      <c r="O434" s="10">
        <f t="shared" si="97"/>
        <v>14985000</v>
      </c>
      <c r="P434" s="24">
        <f t="shared" si="108"/>
        <v>19355000</v>
      </c>
      <c r="R434" s="10">
        <f t="shared" si="98"/>
        <v>2000000</v>
      </c>
      <c r="S434" s="10">
        <f t="shared" si="99"/>
        <v>1500000</v>
      </c>
      <c r="T434" s="10">
        <f t="shared" si="100"/>
        <v>18044000</v>
      </c>
      <c r="U434" s="24">
        <f t="shared" si="101"/>
        <v>4838750</v>
      </c>
      <c r="V434" s="10">
        <f t="shared" si="102"/>
        <v>300000</v>
      </c>
      <c r="W434" s="24">
        <f t="shared" si="103"/>
        <v>150163.93079202034</v>
      </c>
      <c r="X434" s="24">
        <f t="shared" si="109"/>
        <v>26832913.930792019</v>
      </c>
      <c r="Z434" s="28">
        <f t="shared" si="104"/>
        <v>-22462913.930792019</v>
      </c>
      <c r="AA434" s="28">
        <f t="shared" si="105"/>
        <v>-11847913.930792019</v>
      </c>
      <c r="AB434" s="29"/>
      <c r="AC434" s="30">
        <f t="shared" si="106"/>
        <v>5366582.7861584043</v>
      </c>
      <c r="AD434" s="30">
        <f t="shared" si="107"/>
        <v>21466331.144633617</v>
      </c>
      <c r="AE434" s="24"/>
      <c r="AF434" s="24">
        <f t="shared" si="110"/>
        <v>-52451.725587284483</v>
      </c>
      <c r="AG434" s="24">
        <f t="shared" si="111"/>
        <v>-29195.185336187464</v>
      </c>
      <c r="AI434" s="24">
        <f>IF(OR(B434="Q2",B434="Q3"),Business_peak/E434,Business_nonpeak/E434)</f>
        <v>12105.263157894735</v>
      </c>
      <c r="AJ434" s="24">
        <f>IF(OR(B434="Q2",B434="Q3"),Economic_peak/F434,Economic_nonpeak/F434)</f>
        <v>304.05405405405406</v>
      </c>
      <c r="AO434">
        <f>AF434/AI434</f>
        <v>-4.3329686354713273</v>
      </c>
      <c r="AP434">
        <f>AG434/AJ434</f>
        <v>-96.019720661238765</v>
      </c>
    </row>
    <row r="435" spans="1:42" x14ac:dyDescent="0.25">
      <c r="A435" s="6">
        <v>429</v>
      </c>
      <c r="B435" s="1" t="s">
        <v>2</v>
      </c>
      <c r="C435" s="1"/>
      <c r="D435" s="1">
        <v>215</v>
      </c>
      <c r="E435" s="1">
        <v>17</v>
      </c>
      <c r="F435" s="1">
        <v>226</v>
      </c>
      <c r="G435" s="3">
        <v>0</v>
      </c>
      <c r="N435" s="10">
        <f t="shared" si="96"/>
        <v>3909999.9999999995</v>
      </c>
      <c r="O435" s="10">
        <f t="shared" si="97"/>
        <v>15255000</v>
      </c>
      <c r="P435" s="24">
        <f t="shared" si="108"/>
        <v>19165000</v>
      </c>
      <c r="R435" s="10">
        <f t="shared" si="98"/>
        <v>2000000</v>
      </c>
      <c r="S435" s="10">
        <f t="shared" si="99"/>
        <v>2500000</v>
      </c>
      <c r="T435" s="10">
        <f t="shared" si="100"/>
        <v>18044000</v>
      </c>
      <c r="U435" s="24">
        <f t="shared" si="101"/>
        <v>4791250</v>
      </c>
      <c r="V435" s="10">
        <f t="shared" si="102"/>
        <v>300000</v>
      </c>
      <c r="W435" s="24">
        <f t="shared" si="103"/>
        <v>150163.93079202034</v>
      </c>
      <c r="X435" s="24">
        <f t="shared" si="109"/>
        <v>27785413.930792019</v>
      </c>
      <c r="Z435" s="28">
        <f t="shared" si="104"/>
        <v>-23875413.930792019</v>
      </c>
      <c r="AA435" s="28">
        <f t="shared" si="105"/>
        <v>-12530413.930792019</v>
      </c>
      <c r="AB435" s="29"/>
      <c r="AC435" s="30">
        <f t="shared" si="106"/>
        <v>5557082.7861584043</v>
      </c>
      <c r="AD435" s="30">
        <f t="shared" si="107"/>
        <v>22228331.144633617</v>
      </c>
      <c r="AE435" s="24"/>
      <c r="AF435" s="24">
        <f t="shared" si="110"/>
        <v>-96887.222715200274</v>
      </c>
      <c r="AG435" s="24">
        <f t="shared" si="111"/>
        <v>-30855.447542626625</v>
      </c>
      <c r="AI435" s="24">
        <f>IF(OR(B435="Q2",B435="Q3"),Business_peak/E435,Business_nonpeak/E435)</f>
        <v>13529.411764705881</v>
      </c>
      <c r="AJ435" s="24">
        <f>IF(OR(B435="Q2",B435="Q3"),Economic_peak/F435,Economic_nonpeak/F435)</f>
        <v>298.6725663716814</v>
      </c>
      <c r="AO435">
        <f>AF435/AI435</f>
        <v>-7.1612295050365429</v>
      </c>
      <c r="AP435">
        <f>AG435/AJ435</f>
        <v>-103.30860955012767</v>
      </c>
    </row>
    <row r="436" spans="1:42" x14ac:dyDescent="0.25">
      <c r="A436" s="6">
        <v>430</v>
      </c>
      <c r="B436" s="1" t="s">
        <v>2</v>
      </c>
      <c r="C436" s="1"/>
      <c r="D436" s="1">
        <v>215</v>
      </c>
      <c r="E436" s="1">
        <v>20</v>
      </c>
      <c r="F436" s="1">
        <v>226</v>
      </c>
      <c r="G436" s="3">
        <v>0</v>
      </c>
      <c r="N436" s="10">
        <f t="shared" si="96"/>
        <v>4599999.9999999991</v>
      </c>
      <c r="O436" s="10">
        <f t="shared" si="97"/>
        <v>15255000</v>
      </c>
      <c r="P436" s="24">
        <f t="shared" si="108"/>
        <v>19855000</v>
      </c>
      <c r="R436" s="10">
        <f t="shared" si="98"/>
        <v>2000000</v>
      </c>
      <c r="S436" s="10">
        <f t="shared" si="99"/>
        <v>1500000</v>
      </c>
      <c r="T436" s="10">
        <f t="shared" si="100"/>
        <v>18044000</v>
      </c>
      <c r="U436" s="24">
        <f t="shared" si="101"/>
        <v>4963750</v>
      </c>
      <c r="V436" s="10">
        <f t="shared" si="102"/>
        <v>300000</v>
      </c>
      <c r="W436" s="24">
        <f t="shared" si="103"/>
        <v>150163.93079202034</v>
      </c>
      <c r="X436" s="24">
        <f t="shared" si="109"/>
        <v>26957913.930792019</v>
      </c>
      <c r="Z436" s="28">
        <f t="shared" si="104"/>
        <v>-22357913.930792019</v>
      </c>
      <c r="AA436" s="28">
        <f t="shared" si="105"/>
        <v>-11702913.930792019</v>
      </c>
      <c r="AB436" s="29"/>
      <c r="AC436" s="30">
        <f t="shared" si="106"/>
        <v>5391582.7861584043</v>
      </c>
      <c r="AD436" s="30">
        <f t="shared" si="107"/>
        <v>21566331.144633617</v>
      </c>
      <c r="AE436" s="24"/>
      <c r="AF436" s="24">
        <f t="shared" si="110"/>
        <v>-39579.139307920261</v>
      </c>
      <c r="AG436" s="24">
        <f t="shared" si="111"/>
        <v>-27926.244002803614</v>
      </c>
      <c r="AI436" s="24">
        <f>IF(OR(B436="Q2",B436="Q3"),Business_peak/E436,Business_nonpeak/E436)</f>
        <v>11499.999999999998</v>
      </c>
      <c r="AJ436" s="24">
        <f>IF(OR(B436="Q2",B436="Q3"),Economic_peak/F436,Economic_nonpeak/F436)</f>
        <v>298.6725663716814</v>
      </c>
      <c r="AO436">
        <f>AF436/AI436</f>
        <v>-3.4416642876452408</v>
      </c>
      <c r="AP436">
        <f>AG436/AJ436</f>
        <v>-93.50120214272026</v>
      </c>
    </row>
    <row r="437" spans="1:42" x14ac:dyDescent="0.25">
      <c r="A437" s="6">
        <v>431</v>
      </c>
      <c r="B437" s="1" t="s">
        <v>2</v>
      </c>
      <c r="C437" s="1"/>
      <c r="D437" s="1">
        <v>216</v>
      </c>
      <c r="E437" s="1">
        <v>22</v>
      </c>
      <c r="F437" s="1">
        <v>174</v>
      </c>
      <c r="G437" s="3">
        <v>0</v>
      </c>
      <c r="N437" s="10">
        <f t="shared" si="96"/>
        <v>5059999.9999999991</v>
      </c>
      <c r="O437" s="10">
        <f t="shared" si="97"/>
        <v>11745000</v>
      </c>
      <c r="P437" s="24">
        <f t="shared" si="108"/>
        <v>16805000</v>
      </c>
      <c r="R437" s="10">
        <f t="shared" si="98"/>
        <v>2000000</v>
      </c>
      <c r="S437" s="10">
        <f t="shared" si="99"/>
        <v>2500000</v>
      </c>
      <c r="T437" s="10">
        <f t="shared" si="100"/>
        <v>18044000</v>
      </c>
      <c r="U437" s="24">
        <f t="shared" si="101"/>
        <v>4201250</v>
      </c>
      <c r="V437" s="10">
        <f t="shared" si="102"/>
        <v>300000</v>
      </c>
      <c r="W437" s="24">
        <f t="shared" si="103"/>
        <v>150163.93079202034</v>
      </c>
      <c r="X437" s="24">
        <f t="shared" si="109"/>
        <v>27195413.930792019</v>
      </c>
      <c r="Z437" s="28">
        <f t="shared" si="104"/>
        <v>-22135413.930792019</v>
      </c>
      <c r="AA437" s="28">
        <f t="shared" si="105"/>
        <v>-15450413.930792019</v>
      </c>
      <c r="AB437" s="29"/>
      <c r="AC437" s="30">
        <f t="shared" si="106"/>
        <v>5439082.7861584043</v>
      </c>
      <c r="AD437" s="30">
        <f t="shared" si="107"/>
        <v>21756331.144633617</v>
      </c>
      <c r="AE437" s="24"/>
      <c r="AF437" s="24">
        <f t="shared" si="110"/>
        <v>-17231.035734472967</v>
      </c>
      <c r="AG437" s="24">
        <f t="shared" si="111"/>
        <v>-57536.385888698947</v>
      </c>
      <c r="AI437" s="24">
        <f>IF(OR(B437="Q2",B437="Q3"),Business_peak/E437,Business_nonpeak/E437)</f>
        <v>10454.545454545454</v>
      </c>
      <c r="AJ437" s="24">
        <f>IF(OR(B437="Q2",B437="Q3"),Economic_peak/F437,Economic_nonpeak/F437)</f>
        <v>387.93103448275861</v>
      </c>
      <c r="AO437">
        <f>AF437/AI437</f>
        <v>-1.6481860267756752</v>
      </c>
      <c r="AP437">
        <f>AG437/AJ437</f>
        <v>-148.31601695753508</v>
      </c>
    </row>
    <row r="438" spans="1:42" x14ac:dyDescent="0.25">
      <c r="A438" s="6">
        <v>432</v>
      </c>
      <c r="B438" s="1" t="s">
        <v>2</v>
      </c>
      <c r="C438" s="1"/>
      <c r="D438" s="1">
        <v>216</v>
      </c>
      <c r="E438" s="1">
        <v>28</v>
      </c>
      <c r="F438" s="1">
        <v>214</v>
      </c>
      <c r="G438" s="3">
        <v>0</v>
      </c>
      <c r="N438" s="10">
        <f t="shared" si="96"/>
        <v>6439999.9999999991</v>
      </c>
      <c r="O438" s="10">
        <f t="shared" si="97"/>
        <v>14445000</v>
      </c>
      <c r="P438" s="24">
        <f t="shared" si="108"/>
        <v>20885000</v>
      </c>
      <c r="R438" s="10">
        <f t="shared" si="98"/>
        <v>2000000</v>
      </c>
      <c r="S438" s="10">
        <f t="shared" si="99"/>
        <v>1500000</v>
      </c>
      <c r="T438" s="10">
        <f t="shared" si="100"/>
        <v>18044000</v>
      </c>
      <c r="U438" s="24">
        <f t="shared" si="101"/>
        <v>5221250</v>
      </c>
      <c r="V438" s="10">
        <f t="shared" si="102"/>
        <v>300000</v>
      </c>
      <c r="W438" s="24">
        <f t="shared" si="103"/>
        <v>150163.93079202034</v>
      </c>
      <c r="X438" s="24">
        <f t="shared" si="109"/>
        <v>27215413.930792019</v>
      </c>
      <c r="Z438" s="28">
        <f t="shared" si="104"/>
        <v>-20775413.930792019</v>
      </c>
      <c r="AA438" s="28">
        <f t="shared" si="105"/>
        <v>-12770413.930792019</v>
      </c>
      <c r="AB438" s="29"/>
      <c r="AC438" s="30">
        <f t="shared" si="106"/>
        <v>5443082.7861584043</v>
      </c>
      <c r="AD438" s="30">
        <f t="shared" si="107"/>
        <v>21772331.144633617</v>
      </c>
      <c r="AE438" s="24"/>
      <c r="AF438" s="24">
        <f t="shared" si="110"/>
        <v>35604.186208628387</v>
      </c>
      <c r="AG438" s="24">
        <f t="shared" si="111"/>
        <v>-34239.865161839334</v>
      </c>
      <c r="AI438" s="24">
        <f>IF(OR(B438="Q2",B438="Q3"),Business_peak/E438,Business_nonpeak/E438)</f>
        <v>8214.2857142857138</v>
      </c>
      <c r="AJ438" s="24">
        <f>IF(OR(B438="Q2",B438="Q3"),Economic_peak/F438,Economic_nonpeak/F438)</f>
        <v>315.42056074766356</v>
      </c>
      <c r="AO438">
        <f>AF438/AI438</f>
        <v>4.3344226688765</v>
      </c>
      <c r="AP438">
        <f>AG438/AJ438</f>
        <v>-108.55305399457211</v>
      </c>
    </row>
    <row r="439" spans="1:42" x14ac:dyDescent="0.25">
      <c r="A439" s="6">
        <v>433</v>
      </c>
      <c r="B439" s="1" t="s">
        <v>2</v>
      </c>
      <c r="C439" s="1"/>
      <c r="D439" s="1">
        <v>217</v>
      </c>
      <c r="E439" s="1">
        <v>20</v>
      </c>
      <c r="F439" s="1">
        <v>159</v>
      </c>
      <c r="G439" s="3">
        <v>-2</v>
      </c>
      <c r="N439" s="10">
        <f t="shared" si="96"/>
        <v>4599999.9999999991</v>
      </c>
      <c r="O439" s="10">
        <f t="shared" si="97"/>
        <v>10732500</v>
      </c>
      <c r="P439" s="24">
        <f t="shared" si="108"/>
        <v>15332500</v>
      </c>
      <c r="R439" s="10">
        <f t="shared" si="98"/>
        <v>2000000</v>
      </c>
      <c r="S439" s="10">
        <f t="shared" si="99"/>
        <v>2500000</v>
      </c>
      <c r="T439" s="10">
        <f t="shared" si="100"/>
        <v>12630800</v>
      </c>
      <c r="U439" s="24">
        <f t="shared" si="101"/>
        <v>3833125</v>
      </c>
      <c r="V439" s="10">
        <f t="shared" si="102"/>
        <v>300000</v>
      </c>
      <c r="W439" s="24">
        <f t="shared" si="103"/>
        <v>150163.93079202034</v>
      </c>
      <c r="X439" s="24">
        <f t="shared" si="109"/>
        <v>21414088.930792019</v>
      </c>
      <c r="Z439" s="28">
        <f t="shared" si="104"/>
        <v>-16814088.930792019</v>
      </c>
      <c r="AA439" s="28">
        <f t="shared" si="105"/>
        <v>-10681588.930792019</v>
      </c>
      <c r="AB439" s="29"/>
      <c r="AC439" s="30">
        <f t="shared" si="106"/>
        <v>4282817.7861584043</v>
      </c>
      <c r="AD439" s="30">
        <f t="shared" si="107"/>
        <v>17131271.144633617</v>
      </c>
      <c r="AE439" s="24"/>
      <c r="AF439" s="24">
        <f t="shared" si="110"/>
        <v>15859.110692079737</v>
      </c>
      <c r="AG439" s="24">
        <f t="shared" si="111"/>
        <v>-40243.843676940989</v>
      </c>
      <c r="AI439" s="24">
        <f>IF(OR(B439="Q2",B439="Q3"),Business_peak/E439,Business_nonpeak/E439)</f>
        <v>11499.999999999998</v>
      </c>
      <c r="AJ439" s="24">
        <f>IF(OR(B439="Q2",B439="Q3"),Economic_peak/F439,Economic_nonpeak/F439)</f>
        <v>424.52830188679246</v>
      </c>
      <c r="AO439">
        <f>AF439/AI439</f>
        <v>1.3790531036591078</v>
      </c>
      <c r="AP439">
        <f>AG439/AJ439</f>
        <v>-94.796609550127656</v>
      </c>
    </row>
    <row r="440" spans="1:42" x14ac:dyDescent="0.25">
      <c r="A440" s="6">
        <v>434</v>
      </c>
      <c r="B440" s="1" t="s">
        <v>2</v>
      </c>
      <c r="C440" s="1"/>
      <c r="D440" s="1">
        <v>217</v>
      </c>
      <c r="E440" s="1">
        <v>27</v>
      </c>
      <c r="F440" s="1">
        <v>189</v>
      </c>
      <c r="G440" s="3">
        <v>1</v>
      </c>
      <c r="N440" s="10">
        <f t="shared" si="96"/>
        <v>6209999.9999999991</v>
      </c>
      <c r="O440" s="10">
        <f t="shared" si="97"/>
        <v>12757500</v>
      </c>
      <c r="P440" s="24">
        <f t="shared" si="108"/>
        <v>18967500</v>
      </c>
      <c r="R440" s="10">
        <f t="shared" si="98"/>
        <v>2000000</v>
      </c>
      <c r="S440" s="10">
        <f t="shared" si="99"/>
        <v>1500000</v>
      </c>
      <c r="T440" s="10">
        <f t="shared" si="100"/>
        <v>20750600</v>
      </c>
      <c r="U440" s="24">
        <f t="shared" si="101"/>
        <v>4741875</v>
      </c>
      <c r="V440" s="10">
        <f t="shared" si="102"/>
        <v>300000</v>
      </c>
      <c r="W440" s="24">
        <f t="shared" si="103"/>
        <v>150163.93079202034</v>
      </c>
      <c r="X440" s="24">
        <f t="shared" si="109"/>
        <v>29442638.930792019</v>
      </c>
      <c r="Z440" s="28">
        <f t="shared" si="104"/>
        <v>-23232638.930792019</v>
      </c>
      <c r="AA440" s="28">
        <f t="shared" si="105"/>
        <v>-16685138.930792019</v>
      </c>
      <c r="AB440" s="29"/>
      <c r="AC440" s="30">
        <f t="shared" si="106"/>
        <v>5888527.7861584043</v>
      </c>
      <c r="AD440" s="30">
        <f t="shared" si="107"/>
        <v>23554111.144633617</v>
      </c>
      <c r="AE440" s="24"/>
      <c r="AF440" s="24">
        <f t="shared" si="110"/>
        <v>11906.378290429435</v>
      </c>
      <c r="AG440" s="24">
        <f t="shared" si="111"/>
        <v>-57124.926691183158</v>
      </c>
      <c r="AI440" s="24">
        <f>IF(OR(B440="Q2",B440="Q3"),Business_peak/E440,Business_nonpeak/E440)</f>
        <v>8518.5185185185182</v>
      </c>
      <c r="AJ440" s="24">
        <f>IF(OR(B440="Q2",B440="Q3"),Economic_peak/F440,Economic_nonpeak/F440)</f>
        <v>357.14285714285717</v>
      </c>
      <c r="AO440">
        <f>AF440/AI440</f>
        <v>1.397705277572151</v>
      </c>
      <c r="AP440">
        <f>AG440/AJ440</f>
        <v>-159.94979473531282</v>
      </c>
    </row>
    <row r="441" spans="1:42" x14ac:dyDescent="0.25">
      <c r="A441" s="6">
        <v>435</v>
      </c>
      <c r="B441" s="1" t="s">
        <v>2</v>
      </c>
      <c r="C441" s="1"/>
      <c r="D441" s="1">
        <v>218</v>
      </c>
      <c r="E441" s="1">
        <v>23</v>
      </c>
      <c r="F441" s="1">
        <v>175</v>
      </c>
      <c r="G441" s="3">
        <v>-1</v>
      </c>
      <c r="N441" s="10">
        <f t="shared" si="96"/>
        <v>5289999.9999999991</v>
      </c>
      <c r="O441" s="10">
        <f t="shared" si="97"/>
        <v>11812500</v>
      </c>
      <c r="P441" s="24">
        <f t="shared" si="108"/>
        <v>17102500</v>
      </c>
      <c r="R441" s="10">
        <f t="shared" si="98"/>
        <v>2000000</v>
      </c>
      <c r="S441" s="10">
        <f t="shared" si="99"/>
        <v>2500000</v>
      </c>
      <c r="T441" s="10">
        <f t="shared" si="100"/>
        <v>15337400</v>
      </c>
      <c r="U441" s="24">
        <f t="shared" si="101"/>
        <v>4275625</v>
      </c>
      <c r="V441" s="10">
        <f t="shared" si="102"/>
        <v>300000</v>
      </c>
      <c r="W441" s="24">
        <f t="shared" si="103"/>
        <v>150163.93079202034</v>
      </c>
      <c r="X441" s="24">
        <f t="shared" si="109"/>
        <v>24563188.930792019</v>
      </c>
      <c r="Z441" s="28">
        <f t="shared" si="104"/>
        <v>-19273188.930792019</v>
      </c>
      <c r="AA441" s="28">
        <f t="shared" si="105"/>
        <v>-12750688.930792019</v>
      </c>
      <c r="AB441" s="29"/>
      <c r="AC441" s="30">
        <f t="shared" si="106"/>
        <v>4912637.7861584043</v>
      </c>
      <c r="AD441" s="30">
        <f t="shared" si="107"/>
        <v>19650551.144633617</v>
      </c>
      <c r="AE441" s="24"/>
      <c r="AF441" s="24">
        <f t="shared" si="110"/>
        <v>16407.05277572151</v>
      </c>
      <c r="AG441" s="24">
        <f t="shared" si="111"/>
        <v>-44788.863683620672</v>
      </c>
      <c r="AI441" s="24">
        <f>IF(OR(B441="Q2",B441="Q3"),Business_peak/E441,Business_nonpeak/E441)</f>
        <v>9999.9999999999982</v>
      </c>
      <c r="AJ441" s="24">
        <f>IF(OR(B441="Q2",B441="Q3"),Economic_peak/F441,Economic_nonpeak/F441)</f>
        <v>385.71428571428572</v>
      </c>
      <c r="AO441">
        <f>AF441/AI441</f>
        <v>1.6407052775721513</v>
      </c>
      <c r="AP441">
        <f>AG441/AJ441</f>
        <v>-116.11927621679433</v>
      </c>
    </row>
    <row r="442" spans="1:42" x14ac:dyDescent="0.25">
      <c r="A442" s="6">
        <v>436</v>
      </c>
      <c r="B442" s="1" t="s">
        <v>2</v>
      </c>
      <c r="C442" s="1"/>
      <c r="D442" s="1">
        <v>218</v>
      </c>
      <c r="E442" s="1">
        <v>30</v>
      </c>
      <c r="F442" s="1">
        <v>209</v>
      </c>
      <c r="G442" s="3">
        <v>1</v>
      </c>
      <c r="N442" s="10">
        <f t="shared" si="96"/>
        <v>6899999.9999999991</v>
      </c>
      <c r="O442" s="10">
        <f t="shared" si="97"/>
        <v>14107500</v>
      </c>
      <c r="P442" s="24">
        <f t="shared" si="108"/>
        <v>21007500</v>
      </c>
      <c r="R442" s="10">
        <f t="shared" si="98"/>
        <v>2000000</v>
      </c>
      <c r="S442" s="10">
        <f t="shared" si="99"/>
        <v>1500000</v>
      </c>
      <c r="T442" s="10">
        <f t="shared" si="100"/>
        <v>20750600</v>
      </c>
      <c r="U442" s="24">
        <f t="shared" si="101"/>
        <v>5251875</v>
      </c>
      <c r="V442" s="10">
        <f t="shared" si="102"/>
        <v>300000</v>
      </c>
      <c r="W442" s="24">
        <f t="shared" si="103"/>
        <v>150163.93079202034</v>
      </c>
      <c r="X442" s="24">
        <f t="shared" si="109"/>
        <v>29952638.930792019</v>
      </c>
      <c r="Z442" s="28">
        <f t="shared" si="104"/>
        <v>-23052638.930792019</v>
      </c>
      <c r="AA442" s="28">
        <f t="shared" si="105"/>
        <v>-15845138.930792019</v>
      </c>
      <c r="AB442" s="29"/>
      <c r="AC442" s="30">
        <f t="shared" si="106"/>
        <v>5990527.7861584043</v>
      </c>
      <c r="AD442" s="30">
        <f t="shared" si="107"/>
        <v>23962111.144633617</v>
      </c>
      <c r="AE442" s="24"/>
      <c r="AF442" s="24">
        <f t="shared" si="110"/>
        <v>30315.740461386493</v>
      </c>
      <c r="AG442" s="24">
        <f t="shared" si="111"/>
        <v>-47151.24949585463</v>
      </c>
      <c r="AI442" s="24">
        <f>IF(OR(B442="Q2",B442="Q3"),Business_peak/E442,Business_nonpeak/E442)</f>
        <v>7666.6666666666661</v>
      </c>
      <c r="AJ442" s="24">
        <f>IF(OR(B442="Q2",B442="Q3"),Economic_peak/F442,Economic_nonpeak/F442)</f>
        <v>322.96650717703352</v>
      </c>
      <c r="AO442">
        <f>AF442/AI442</f>
        <v>3.9542270167025864</v>
      </c>
      <c r="AP442">
        <f>AG442/AJ442</f>
        <v>-145.9942391797573</v>
      </c>
    </row>
    <row r="443" spans="1:42" x14ac:dyDescent="0.25">
      <c r="A443" s="6">
        <v>437</v>
      </c>
      <c r="B443" s="1" t="s">
        <v>2</v>
      </c>
      <c r="C443" s="1"/>
      <c r="D443" s="1">
        <v>219</v>
      </c>
      <c r="E443" s="1">
        <v>22</v>
      </c>
      <c r="F443" s="1">
        <v>203</v>
      </c>
      <c r="G443" s="3">
        <v>0</v>
      </c>
      <c r="N443" s="10">
        <f t="shared" si="96"/>
        <v>5059999.9999999991</v>
      </c>
      <c r="O443" s="10">
        <f t="shared" si="97"/>
        <v>13702500</v>
      </c>
      <c r="P443" s="24">
        <f t="shared" si="108"/>
        <v>18762500</v>
      </c>
      <c r="R443" s="10">
        <f t="shared" si="98"/>
        <v>2000000</v>
      </c>
      <c r="S443" s="10">
        <f t="shared" si="99"/>
        <v>2500000</v>
      </c>
      <c r="T443" s="10">
        <f t="shared" si="100"/>
        <v>18044000</v>
      </c>
      <c r="U443" s="24">
        <f t="shared" si="101"/>
        <v>4690625</v>
      </c>
      <c r="V443" s="10">
        <f t="shared" si="102"/>
        <v>300000</v>
      </c>
      <c r="W443" s="24">
        <f t="shared" si="103"/>
        <v>150163.93079202034</v>
      </c>
      <c r="X443" s="24">
        <f t="shared" si="109"/>
        <v>27684788.930792019</v>
      </c>
      <c r="Z443" s="28">
        <f t="shared" si="104"/>
        <v>-22624788.930792019</v>
      </c>
      <c r="AA443" s="28">
        <f t="shared" si="105"/>
        <v>-13982288.930792019</v>
      </c>
      <c r="AB443" s="29"/>
      <c r="AC443" s="30">
        <f t="shared" si="106"/>
        <v>5536957.7861584043</v>
      </c>
      <c r="AD443" s="30">
        <f t="shared" si="107"/>
        <v>22147831.144633617</v>
      </c>
      <c r="AE443" s="24"/>
      <c r="AF443" s="24">
        <f t="shared" si="110"/>
        <v>-21679.899370836603</v>
      </c>
      <c r="AG443" s="24">
        <f t="shared" si="111"/>
        <v>-41602.616476027673</v>
      </c>
      <c r="AI443" s="24">
        <f>IF(OR(B443="Q2",B443="Q3"),Business_peak/E443,Business_nonpeak/E443)</f>
        <v>10454.545454545454</v>
      </c>
      <c r="AJ443" s="24">
        <f>IF(OR(B443="Q2",B443="Q3"),Economic_peak/F443,Economic_nonpeak/F443)</f>
        <v>332.51231527093597</v>
      </c>
      <c r="AO443">
        <f>AF443/AI443</f>
        <v>-2.0737295050365447</v>
      </c>
      <c r="AP443">
        <f>AG443/AJ443</f>
        <v>-125.11601695753507</v>
      </c>
    </row>
    <row r="444" spans="1:42" x14ac:dyDescent="0.25">
      <c r="A444" s="6">
        <v>438</v>
      </c>
      <c r="B444" s="1" t="s">
        <v>2</v>
      </c>
      <c r="C444" s="1"/>
      <c r="D444" s="1">
        <v>219</v>
      </c>
      <c r="E444" s="1">
        <v>18</v>
      </c>
      <c r="F444" s="1">
        <v>227</v>
      </c>
      <c r="G444" s="3">
        <v>1</v>
      </c>
      <c r="N444" s="10">
        <f t="shared" si="96"/>
        <v>4139999.9999999995</v>
      </c>
      <c r="O444" s="10">
        <f t="shared" si="97"/>
        <v>15322500</v>
      </c>
      <c r="P444" s="24">
        <f t="shared" si="108"/>
        <v>19462500</v>
      </c>
      <c r="R444" s="10">
        <f t="shared" si="98"/>
        <v>2000000</v>
      </c>
      <c r="S444" s="10">
        <f t="shared" si="99"/>
        <v>1500000</v>
      </c>
      <c r="T444" s="10">
        <f t="shared" si="100"/>
        <v>20750600</v>
      </c>
      <c r="U444" s="24">
        <f t="shared" si="101"/>
        <v>4865625</v>
      </c>
      <c r="V444" s="10">
        <f t="shared" si="102"/>
        <v>300000</v>
      </c>
      <c r="W444" s="24">
        <f t="shared" si="103"/>
        <v>150163.93079202034</v>
      </c>
      <c r="X444" s="24">
        <f t="shared" si="109"/>
        <v>29566388.930792019</v>
      </c>
      <c r="Z444" s="28">
        <f t="shared" si="104"/>
        <v>-25426388.930792019</v>
      </c>
      <c r="AA444" s="28">
        <f t="shared" si="105"/>
        <v>-14243888.930792019</v>
      </c>
      <c r="AB444" s="29"/>
      <c r="AC444" s="30">
        <f t="shared" si="106"/>
        <v>5913277.7861584043</v>
      </c>
      <c r="AD444" s="30">
        <f t="shared" si="107"/>
        <v>23653111.144633617</v>
      </c>
      <c r="AE444" s="24"/>
      <c r="AF444" s="24">
        <f t="shared" si="110"/>
        <v>-98515.432564355826</v>
      </c>
      <c r="AG444" s="24">
        <f t="shared" si="111"/>
        <v>-36698.727509399192</v>
      </c>
      <c r="AI444" s="24">
        <f>IF(OR(B444="Q2",B444="Q3"),Business_peak/E444,Business_nonpeak/E444)</f>
        <v>12777.777777777776</v>
      </c>
      <c r="AJ444" s="24">
        <f>IF(OR(B444="Q2",B444="Q3"),Economic_peak/F444,Economic_nonpeak/F444)</f>
        <v>297.3568281938326</v>
      </c>
      <c r="AO444">
        <f>AF444/AI444</f>
        <v>-7.7099034180800228</v>
      </c>
      <c r="AP444">
        <f>AG444/AJ444</f>
        <v>-123.4164614019795</v>
      </c>
    </row>
    <row r="445" spans="1:42" x14ac:dyDescent="0.25">
      <c r="A445" s="6">
        <v>439</v>
      </c>
      <c r="B445" s="1" t="s">
        <v>2</v>
      </c>
      <c r="C445" s="1"/>
      <c r="D445" s="1">
        <v>220</v>
      </c>
      <c r="E445" s="1">
        <v>26</v>
      </c>
      <c r="F445" s="1">
        <v>232</v>
      </c>
      <c r="G445" s="3">
        <v>0</v>
      </c>
      <c r="N445" s="10">
        <f t="shared" si="96"/>
        <v>5979999.9999999991</v>
      </c>
      <c r="O445" s="10">
        <f t="shared" si="97"/>
        <v>15660000</v>
      </c>
      <c r="P445" s="24">
        <f t="shared" si="108"/>
        <v>21640000</v>
      </c>
      <c r="R445" s="10">
        <f t="shared" si="98"/>
        <v>2000000</v>
      </c>
      <c r="S445" s="10">
        <f t="shared" si="99"/>
        <v>2500000</v>
      </c>
      <c r="T445" s="10">
        <f t="shared" si="100"/>
        <v>18044000</v>
      </c>
      <c r="U445" s="24">
        <f t="shared" si="101"/>
        <v>5410000</v>
      </c>
      <c r="V445" s="10">
        <f t="shared" si="102"/>
        <v>300000</v>
      </c>
      <c r="W445" s="24">
        <f t="shared" si="103"/>
        <v>150163.93079202034</v>
      </c>
      <c r="X445" s="24">
        <f t="shared" si="109"/>
        <v>28404163.930792019</v>
      </c>
      <c r="Z445" s="28">
        <f t="shared" si="104"/>
        <v>-22424163.930792019</v>
      </c>
      <c r="AA445" s="28">
        <f t="shared" si="105"/>
        <v>-12744163.930792019</v>
      </c>
      <c r="AB445" s="29"/>
      <c r="AC445" s="30">
        <f t="shared" si="106"/>
        <v>5680832.7861584043</v>
      </c>
      <c r="AD445" s="30">
        <f t="shared" si="107"/>
        <v>22723331.144633617</v>
      </c>
      <c r="AE445" s="24"/>
      <c r="AF445" s="24">
        <f t="shared" si="110"/>
        <v>11506.431301599798</v>
      </c>
      <c r="AG445" s="24">
        <f t="shared" si="111"/>
        <v>-30445.392864800073</v>
      </c>
      <c r="AI445" s="24">
        <f>IF(OR(B445="Q2",B445="Q3"),Business_peak/E445,Business_nonpeak/E445)</f>
        <v>8846.1538461538457</v>
      </c>
      <c r="AJ445" s="24">
        <f>IF(OR(B445="Q2",B445="Q3"),Economic_peak/F445,Economic_nonpeak/F445)</f>
        <v>290.94827586206895</v>
      </c>
      <c r="AO445">
        <f>AF445/AI445</f>
        <v>1.3007270167025859</v>
      </c>
      <c r="AP445">
        <f>AG445/AJ445</f>
        <v>-104.641942883461</v>
      </c>
    </row>
    <row r="446" spans="1:42" x14ac:dyDescent="0.25">
      <c r="A446" s="6">
        <v>440</v>
      </c>
      <c r="B446" s="1" t="s">
        <v>2</v>
      </c>
      <c r="C446" s="1"/>
      <c r="D446" s="1">
        <v>220</v>
      </c>
      <c r="E446" s="1">
        <v>27</v>
      </c>
      <c r="F446" s="1">
        <v>162</v>
      </c>
      <c r="G446" s="3">
        <v>0</v>
      </c>
      <c r="N446" s="10">
        <f t="shared" si="96"/>
        <v>6209999.9999999991</v>
      </c>
      <c r="O446" s="10">
        <f t="shared" si="97"/>
        <v>10935000</v>
      </c>
      <c r="P446" s="24">
        <f t="shared" si="108"/>
        <v>17145000</v>
      </c>
      <c r="R446" s="10">
        <f t="shared" si="98"/>
        <v>2000000</v>
      </c>
      <c r="S446" s="10">
        <f t="shared" si="99"/>
        <v>1500000</v>
      </c>
      <c r="T446" s="10">
        <f t="shared" si="100"/>
        <v>18044000</v>
      </c>
      <c r="U446" s="24">
        <f t="shared" si="101"/>
        <v>4286250</v>
      </c>
      <c r="V446" s="10">
        <f t="shared" si="102"/>
        <v>300000</v>
      </c>
      <c r="W446" s="24">
        <f t="shared" si="103"/>
        <v>150163.93079202034</v>
      </c>
      <c r="X446" s="24">
        <f t="shared" si="109"/>
        <v>26280413.930792019</v>
      </c>
      <c r="Z446" s="28">
        <f t="shared" si="104"/>
        <v>-20070413.930792019</v>
      </c>
      <c r="AA446" s="28">
        <f t="shared" si="105"/>
        <v>-15345413.930792019</v>
      </c>
      <c r="AB446" s="29"/>
      <c r="AC446" s="30">
        <f t="shared" si="106"/>
        <v>5256082.7861584043</v>
      </c>
      <c r="AD446" s="30">
        <f t="shared" si="107"/>
        <v>21024331.144633617</v>
      </c>
      <c r="AE446" s="24"/>
      <c r="AF446" s="24">
        <f t="shared" si="110"/>
        <v>35330.267179318325</v>
      </c>
      <c r="AG446" s="24">
        <f t="shared" si="111"/>
        <v>-62279.82188045443</v>
      </c>
      <c r="AI446" s="24">
        <f>IF(OR(B446="Q2",B446="Q3"),Business_peak/E446,Business_nonpeak/E446)</f>
        <v>8518.5185185185182</v>
      </c>
      <c r="AJ446" s="24">
        <f>IF(OR(B446="Q2",B446="Q3"),Economic_peak/F446,Economic_nonpeak/F446)</f>
        <v>416.66666666666669</v>
      </c>
      <c r="AO446">
        <f>AF446/AI446</f>
        <v>4.1474661471373686</v>
      </c>
      <c r="AP446">
        <f>AG446/AJ446</f>
        <v>-149.47157251309062</v>
      </c>
    </row>
    <row r="447" spans="1:42" x14ac:dyDescent="0.25">
      <c r="A447" s="6">
        <v>441</v>
      </c>
      <c r="B447" s="1" t="s">
        <v>2</v>
      </c>
      <c r="C447" s="1"/>
      <c r="D447" s="1">
        <v>221</v>
      </c>
      <c r="E447" s="1">
        <v>25</v>
      </c>
      <c r="F447" s="1">
        <v>219</v>
      </c>
      <c r="G447" s="3">
        <v>-1</v>
      </c>
      <c r="N447" s="10">
        <f t="shared" si="96"/>
        <v>5749999.9999999991</v>
      </c>
      <c r="O447" s="10">
        <f t="shared" si="97"/>
        <v>14782500</v>
      </c>
      <c r="P447" s="24">
        <f t="shared" si="108"/>
        <v>20532500</v>
      </c>
      <c r="R447" s="10">
        <f t="shared" si="98"/>
        <v>2000000</v>
      </c>
      <c r="S447" s="10">
        <f t="shared" si="99"/>
        <v>2500000</v>
      </c>
      <c r="T447" s="10">
        <f t="shared" si="100"/>
        <v>15337400</v>
      </c>
      <c r="U447" s="24">
        <f t="shared" si="101"/>
        <v>5133125</v>
      </c>
      <c r="V447" s="10">
        <f t="shared" si="102"/>
        <v>300000</v>
      </c>
      <c r="W447" s="24">
        <f t="shared" si="103"/>
        <v>150163.93079202034</v>
      </c>
      <c r="X447" s="24">
        <f t="shared" si="109"/>
        <v>25420688.930792019</v>
      </c>
      <c r="Z447" s="28">
        <f t="shared" si="104"/>
        <v>-19670688.930792019</v>
      </c>
      <c r="AA447" s="28">
        <f t="shared" si="105"/>
        <v>-10638188.930792019</v>
      </c>
      <c r="AB447" s="29"/>
      <c r="AC447" s="30">
        <f t="shared" si="106"/>
        <v>5084137.7861584043</v>
      </c>
      <c r="AD447" s="30">
        <f t="shared" si="107"/>
        <v>20336551.144633617</v>
      </c>
      <c r="AE447" s="24"/>
      <c r="AF447" s="24">
        <f t="shared" si="110"/>
        <v>26634.488553663788</v>
      </c>
      <c r="AG447" s="24">
        <f t="shared" si="111"/>
        <v>-25360.96413074711</v>
      </c>
      <c r="AI447" s="24">
        <f>IF(OR(B447="Q2",B447="Q3"),Business_peak/E447,Business_nonpeak/E447)</f>
        <v>9199.9999999999982</v>
      </c>
      <c r="AJ447" s="24">
        <f>IF(OR(B447="Q2",B447="Q3"),Economic_peak/F447,Economic_nonpeak/F447)</f>
        <v>308.21917808219177</v>
      </c>
      <c r="AO447">
        <f>AF447/AI447</f>
        <v>2.8950531036591078</v>
      </c>
      <c r="AP447">
        <f>AG447/AJ447</f>
        <v>-82.282239179757298</v>
      </c>
    </row>
    <row r="448" spans="1:42" x14ac:dyDescent="0.25">
      <c r="A448" s="6">
        <v>442</v>
      </c>
      <c r="B448" s="1" t="s">
        <v>2</v>
      </c>
      <c r="C448" s="1"/>
      <c r="D448" s="1">
        <v>221</v>
      </c>
      <c r="E448" s="1">
        <v>19</v>
      </c>
      <c r="F448" s="1">
        <v>156</v>
      </c>
      <c r="G448" s="3">
        <v>0</v>
      </c>
      <c r="N448" s="10">
        <f t="shared" si="96"/>
        <v>4369999.9999999991</v>
      </c>
      <c r="O448" s="10">
        <f t="shared" si="97"/>
        <v>10530000</v>
      </c>
      <c r="P448" s="24">
        <f t="shared" si="108"/>
        <v>14900000</v>
      </c>
      <c r="R448" s="10">
        <f t="shared" si="98"/>
        <v>2000000</v>
      </c>
      <c r="S448" s="10">
        <f t="shared" si="99"/>
        <v>1500000</v>
      </c>
      <c r="T448" s="10">
        <f t="shared" si="100"/>
        <v>18044000</v>
      </c>
      <c r="U448" s="24">
        <f t="shared" si="101"/>
        <v>3725000</v>
      </c>
      <c r="V448" s="10">
        <f t="shared" si="102"/>
        <v>300000</v>
      </c>
      <c r="W448" s="24">
        <f t="shared" si="103"/>
        <v>150163.93079202034</v>
      </c>
      <c r="X448" s="24">
        <f t="shared" si="109"/>
        <v>25719163.930792019</v>
      </c>
      <c r="Z448" s="28">
        <f t="shared" si="104"/>
        <v>-21349163.930792019</v>
      </c>
      <c r="AA448" s="28">
        <f t="shared" si="105"/>
        <v>-15189163.930792019</v>
      </c>
      <c r="AB448" s="29"/>
      <c r="AC448" s="30">
        <f t="shared" si="106"/>
        <v>5143832.7861584043</v>
      </c>
      <c r="AD448" s="30">
        <f t="shared" si="107"/>
        <v>20575331.144633617</v>
      </c>
      <c r="AE448" s="24"/>
      <c r="AF448" s="24">
        <f t="shared" si="110"/>
        <v>-40728.04137675817</v>
      </c>
      <c r="AG448" s="24">
        <f t="shared" si="111"/>
        <v>-64393.148363036009</v>
      </c>
      <c r="AI448" s="24">
        <f>IF(OR(B448="Q2",B448="Q3"),Business_peak/E448,Business_nonpeak/E448)</f>
        <v>12105.263157894735</v>
      </c>
      <c r="AJ448" s="24">
        <f>IF(OR(B448="Q2",B448="Q3"),Economic_peak/F448,Economic_nonpeak/F448)</f>
        <v>432.69230769230768</v>
      </c>
      <c r="AO448">
        <f>AF448/AI448</f>
        <v>-3.3644903746017625</v>
      </c>
      <c r="AP448">
        <f>AG448/AJ448</f>
        <v>-148.81972066123879</v>
      </c>
    </row>
    <row r="449" spans="1:42" x14ac:dyDescent="0.25">
      <c r="A449" s="6">
        <v>443</v>
      </c>
      <c r="B449" s="1" t="s">
        <v>2</v>
      </c>
      <c r="C449" s="1"/>
      <c r="D449" s="1">
        <v>222</v>
      </c>
      <c r="E449" s="1">
        <v>30</v>
      </c>
      <c r="F449" s="1">
        <v>239</v>
      </c>
      <c r="G449" s="3">
        <v>-2</v>
      </c>
      <c r="N449" s="10">
        <f t="shared" si="96"/>
        <v>6899999.9999999991</v>
      </c>
      <c r="O449" s="10">
        <f t="shared" si="97"/>
        <v>16132500</v>
      </c>
      <c r="P449" s="24">
        <f t="shared" si="108"/>
        <v>23032500</v>
      </c>
      <c r="R449" s="10">
        <f t="shared" si="98"/>
        <v>2000000</v>
      </c>
      <c r="S449" s="10">
        <f t="shared" si="99"/>
        <v>2500000</v>
      </c>
      <c r="T449" s="10">
        <f t="shared" si="100"/>
        <v>12630800</v>
      </c>
      <c r="U449" s="24">
        <f t="shared" si="101"/>
        <v>5758125</v>
      </c>
      <c r="V449" s="10">
        <f t="shared" si="102"/>
        <v>300000</v>
      </c>
      <c r="W449" s="24">
        <f t="shared" si="103"/>
        <v>150163.93079202034</v>
      </c>
      <c r="X449" s="24">
        <f t="shared" si="109"/>
        <v>23339088.930792019</v>
      </c>
      <c r="Z449" s="28">
        <f t="shared" si="104"/>
        <v>-16439088.930792019</v>
      </c>
      <c r="AA449" s="28">
        <f t="shared" si="105"/>
        <v>-7206588.9307920188</v>
      </c>
      <c r="AB449" s="29"/>
      <c r="AC449" s="30">
        <f t="shared" si="106"/>
        <v>4667817.7861584043</v>
      </c>
      <c r="AD449" s="30">
        <f t="shared" si="107"/>
        <v>18671271.144633617</v>
      </c>
      <c r="AE449" s="24"/>
      <c r="AF449" s="24">
        <f t="shared" si="110"/>
        <v>74406.073794719821</v>
      </c>
      <c r="AG449" s="24">
        <f t="shared" si="111"/>
        <v>-10622.473408508858</v>
      </c>
      <c r="AI449" s="24">
        <f>IF(OR(B449="Q2",B449="Q3"),Business_peak/E449,Business_nonpeak/E449)</f>
        <v>7666.6666666666661</v>
      </c>
      <c r="AJ449" s="24">
        <f>IF(OR(B449="Q2",B449="Q3"),Economic_peak/F449,Economic_nonpeak/F449)</f>
        <v>282.42677824267781</v>
      </c>
      <c r="AO449">
        <f>AF449/AI449</f>
        <v>9.7051400601808471</v>
      </c>
      <c r="AP449">
        <f>AG449/AJ449</f>
        <v>-37.611424364942479</v>
      </c>
    </row>
    <row r="450" spans="1:42" x14ac:dyDescent="0.25">
      <c r="A450" s="6">
        <v>444</v>
      </c>
      <c r="B450" s="1" t="s">
        <v>2</v>
      </c>
      <c r="C450" s="1"/>
      <c r="D450" s="1">
        <v>222</v>
      </c>
      <c r="E450" s="1">
        <v>21</v>
      </c>
      <c r="F450" s="1">
        <v>213</v>
      </c>
      <c r="G450" s="3">
        <v>1</v>
      </c>
      <c r="N450" s="10">
        <f t="shared" si="96"/>
        <v>4829999.9999999991</v>
      </c>
      <c r="O450" s="10">
        <f t="shared" si="97"/>
        <v>14377500</v>
      </c>
      <c r="P450" s="24">
        <f t="shared" si="108"/>
        <v>19207500</v>
      </c>
      <c r="R450" s="10">
        <f t="shared" si="98"/>
        <v>2000000</v>
      </c>
      <c r="S450" s="10">
        <f t="shared" si="99"/>
        <v>1500000</v>
      </c>
      <c r="T450" s="10">
        <f t="shared" si="100"/>
        <v>20750600</v>
      </c>
      <c r="U450" s="24">
        <f t="shared" si="101"/>
        <v>4801875</v>
      </c>
      <c r="V450" s="10">
        <f t="shared" si="102"/>
        <v>300000</v>
      </c>
      <c r="W450" s="24">
        <f t="shared" si="103"/>
        <v>150163.93079202034</v>
      </c>
      <c r="X450" s="24">
        <f t="shared" si="109"/>
        <v>29502638.930792019</v>
      </c>
      <c r="Z450" s="28">
        <f t="shared" si="104"/>
        <v>-24672638.930792019</v>
      </c>
      <c r="AA450" s="28">
        <f t="shared" si="105"/>
        <v>-15125138.930792019</v>
      </c>
      <c r="AB450" s="29"/>
      <c r="AC450" s="30">
        <f t="shared" si="106"/>
        <v>5900527.7861584043</v>
      </c>
      <c r="AD450" s="30">
        <f t="shared" si="107"/>
        <v>23602111.144633617</v>
      </c>
      <c r="AE450" s="24"/>
      <c r="AF450" s="24">
        <f t="shared" si="110"/>
        <v>-50977.513626590728</v>
      </c>
      <c r="AG450" s="24">
        <f t="shared" si="111"/>
        <v>-43308.033542880832</v>
      </c>
      <c r="AI450" s="24">
        <f>IF(OR(B450="Q2",B450="Q3"),Business_peak/E450,Business_nonpeak/E450)</f>
        <v>10952.38095238095</v>
      </c>
      <c r="AJ450" s="24">
        <f>IF(OR(B450="Q2",B450="Q3"),Economic_peak/F450,Economic_nonpeak/F450)</f>
        <v>316.90140845070425</v>
      </c>
      <c r="AO450">
        <f>AF450/AI450</f>
        <v>-4.6544686354713285</v>
      </c>
      <c r="AP450">
        <f>AG450/AJ450</f>
        <v>-136.66090584642396</v>
      </c>
    </row>
    <row r="451" spans="1:42" x14ac:dyDescent="0.25">
      <c r="A451" s="6">
        <v>445</v>
      </c>
      <c r="B451" s="1" t="s">
        <v>2</v>
      </c>
      <c r="C451" s="1"/>
      <c r="D451" s="1">
        <v>223</v>
      </c>
      <c r="E451" s="1">
        <v>16</v>
      </c>
      <c r="F451" s="1">
        <v>184</v>
      </c>
      <c r="G451" s="3">
        <v>-1</v>
      </c>
      <c r="N451" s="10">
        <f t="shared" si="96"/>
        <v>3679999.9999999995</v>
      </c>
      <c r="O451" s="10">
        <f t="shared" si="97"/>
        <v>12420000</v>
      </c>
      <c r="P451" s="24">
        <f t="shared" si="108"/>
        <v>16100000</v>
      </c>
      <c r="R451" s="10">
        <f t="shared" si="98"/>
        <v>2000000</v>
      </c>
      <c r="S451" s="10">
        <f t="shared" si="99"/>
        <v>2500000</v>
      </c>
      <c r="T451" s="10">
        <f t="shared" si="100"/>
        <v>15337400</v>
      </c>
      <c r="U451" s="24">
        <f t="shared" si="101"/>
        <v>4025000</v>
      </c>
      <c r="V451" s="10">
        <f t="shared" si="102"/>
        <v>300000</v>
      </c>
      <c r="W451" s="24">
        <f t="shared" si="103"/>
        <v>150163.93079202034</v>
      </c>
      <c r="X451" s="24">
        <f t="shared" si="109"/>
        <v>24312563.930792019</v>
      </c>
      <c r="Z451" s="28">
        <f t="shared" si="104"/>
        <v>-20632563.930792019</v>
      </c>
      <c r="AA451" s="28">
        <f t="shared" si="105"/>
        <v>-11892563.930792019</v>
      </c>
      <c r="AB451" s="29"/>
      <c r="AC451" s="30">
        <f t="shared" si="106"/>
        <v>4862512.7861584043</v>
      </c>
      <c r="AD451" s="30">
        <f t="shared" si="107"/>
        <v>19450051.144633617</v>
      </c>
      <c r="AE451" s="24"/>
      <c r="AF451" s="24">
        <f t="shared" si="110"/>
        <v>-73907.049134900299</v>
      </c>
      <c r="AG451" s="24">
        <f t="shared" si="111"/>
        <v>-38206.799699095747</v>
      </c>
      <c r="AI451" s="24">
        <f>IF(OR(B451="Q2",B451="Q3"),Business_peak/E451,Business_nonpeak/E451)</f>
        <v>14374.999999999998</v>
      </c>
      <c r="AJ451" s="24">
        <f>IF(OR(B451="Q2",B451="Q3"),Economic_peak/F451,Economic_nonpeak/F451)</f>
        <v>366.8478260869565</v>
      </c>
      <c r="AO451">
        <f>AF451/AI451</f>
        <v>-5.1413599398191518</v>
      </c>
      <c r="AP451">
        <f>AG451/AJ451</f>
        <v>-104.14890584642397</v>
      </c>
    </row>
    <row r="452" spans="1:42" x14ac:dyDescent="0.25">
      <c r="A452" s="6">
        <v>446</v>
      </c>
      <c r="B452" s="1" t="s">
        <v>2</v>
      </c>
      <c r="C452" s="1"/>
      <c r="D452" s="1">
        <v>223</v>
      </c>
      <c r="E452" s="1">
        <v>18</v>
      </c>
      <c r="F452" s="1">
        <v>177</v>
      </c>
      <c r="G452" s="3">
        <v>0</v>
      </c>
      <c r="N452" s="10">
        <f t="shared" si="96"/>
        <v>4139999.9999999995</v>
      </c>
      <c r="O452" s="10">
        <f t="shared" si="97"/>
        <v>11947500</v>
      </c>
      <c r="P452" s="24">
        <f t="shared" si="108"/>
        <v>16087500</v>
      </c>
      <c r="R452" s="10">
        <f t="shared" si="98"/>
        <v>2000000</v>
      </c>
      <c r="S452" s="10">
        <f t="shared" si="99"/>
        <v>1500000</v>
      </c>
      <c r="T452" s="10">
        <f t="shared" si="100"/>
        <v>18044000</v>
      </c>
      <c r="U452" s="24">
        <f t="shared" si="101"/>
        <v>4021875</v>
      </c>
      <c r="V452" s="10">
        <f t="shared" si="102"/>
        <v>300000</v>
      </c>
      <c r="W452" s="24">
        <f t="shared" si="103"/>
        <v>150163.93079202034</v>
      </c>
      <c r="X452" s="24">
        <f t="shared" si="109"/>
        <v>26016038.930792019</v>
      </c>
      <c r="Z452" s="28">
        <f t="shared" si="104"/>
        <v>-21876038.930792019</v>
      </c>
      <c r="AA452" s="28">
        <f t="shared" si="105"/>
        <v>-14068538.930792019</v>
      </c>
      <c r="AB452" s="29"/>
      <c r="AC452" s="30">
        <f t="shared" si="106"/>
        <v>5203207.7861584043</v>
      </c>
      <c r="AD452" s="30">
        <f t="shared" si="107"/>
        <v>20812831.144633617</v>
      </c>
      <c r="AE452" s="24"/>
      <c r="AF452" s="24">
        <f t="shared" si="110"/>
        <v>-59067.09923102249</v>
      </c>
      <c r="AG452" s="24">
        <f t="shared" si="111"/>
        <v>-50086.616636348117</v>
      </c>
      <c r="AI452" s="24">
        <f>IF(OR(B452="Q2",B452="Q3"),Business_peak/E452,Business_nonpeak/E452)</f>
        <v>12777.777777777776</v>
      </c>
      <c r="AJ452" s="24">
        <f>IF(OR(B452="Q2",B452="Q3"),Economic_peak/F452,Economic_nonpeak/F452)</f>
        <v>381.35593220338984</v>
      </c>
      <c r="AO452">
        <f>AF452/AI452</f>
        <v>-4.6226425485148042</v>
      </c>
      <c r="AP452">
        <f>AG452/AJ452</f>
        <v>-131.3382391797573</v>
      </c>
    </row>
    <row r="453" spans="1:42" x14ac:dyDescent="0.25">
      <c r="A453" s="6">
        <v>447</v>
      </c>
      <c r="B453" s="1" t="s">
        <v>2</v>
      </c>
      <c r="C453" s="1"/>
      <c r="D453" s="1">
        <v>224</v>
      </c>
      <c r="E453" s="1">
        <v>18</v>
      </c>
      <c r="F453" s="1">
        <v>200</v>
      </c>
      <c r="G453" s="3">
        <v>-2</v>
      </c>
      <c r="N453" s="10">
        <f t="shared" si="96"/>
        <v>4139999.9999999995</v>
      </c>
      <c r="O453" s="10">
        <f t="shared" si="97"/>
        <v>13500000</v>
      </c>
      <c r="P453" s="24">
        <f t="shared" si="108"/>
        <v>17640000</v>
      </c>
      <c r="R453" s="10">
        <f t="shared" si="98"/>
        <v>2000000</v>
      </c>
      <c r="S453" s="10">
        <f t="shared" si="99"/>
        <v>2500000</v>
      </c>
      <c r="T453" s="10">
        <f t="shared" si="100"/>
        <v>12630800</v>
      </c>
      <c r="U453" s="24">
        <f t="shared" si="101"/>
        <v>4410000</v>
      </c>
      <c r="V453" s="10">
        <f t="shared" si="102"/>
        <v>300000</v>
      </c>
      <c r="W453" s="24">
        <f t="shared" si="103"/>
        <v>150163.93079202034</v>
      </c>
      <c r="X453" s="24">
        <f t="shared" si="109"/>
        <v>21990963.930792019</v>
      </c>
      <c r="Z453" s="28">
        <f t="shared" si="104"/>
        <v>-17850963.930792019</v>
      </c>
      <c r="AA453" s="28">
        <f t="shared" si="105"/>
        <v>-8490963.9307920188</v>
      </c>
      <c r="AB453" s="29"/>
      <c r="AC453" s="30">
        <f t="shared" si="106"/>
        <v>4398192.7861584043</v>
      </c>
      <c r="AD453" s="30">
        <f t="shared" si="107"/>
        <v>17592771.144633617</v>
      </c>
      <c r="AE453" s="24"/>
      <c r="AF453" s="24">
        <f t="shared" si="110"/>
        <v>-14344.043675466932</v>
      </c>
      <c r="AG453" s="24">
        <f t="shared" si="111"/>
        <v>-20463.855723168086</v>
      </c>
      <c r="AI453" s="24">
        <f>IF(OR(B453="Q2",B453="Q3"),Business_peak/E453,Business_nonpeak/E453)</f>
        <v>12777.777777777776</v>
      </c>
      <c r="AJ453" s="24">
        <f>IF(OR(B453="Q2",B453="Q3"),Economic_peak/F453,Economic_nonpeak/F453)</f>
        <v>337.5</v>
      </c>
      <c r="AO453">
        <f>AF453/AI453</f>
        <v>-1.1225773311234992</v>
      </c>
      <c r="AP453">
        <f>AG453/AJ453</f>
        <v>-60.633646587164698</v>
      </c>
    </row>
    <row r="454" spans="1:42" x14ac:dyDescent="0.25">
      <c r="A454" s="6">
        <v>448</v>
      </c>
      <c r="B454" s="1" t="s">
        <v>2</v>
      </c>
      <c r="C454" s="1"/>
      <c r="D454" s="1">
        <v>224</v>
      </c>
      <c r="E454" s="1">
        <v>24</v>
      </c>
      <c r="F454" s="1">
        <v>216</v>
      </c>
      <c r="G454" s="3">
        <v>2</v>
      </c>
      <c r="N454" s="10">
        <f t="shared" si="96"/>
        <v>5519999.9999999991</v>
      </c>
      <c r="O454" s="10">
        <f t="shared" si="97"/>
        <v>14580000</v>
      </c>
      <c r="P454" s="24">
        <f t="shared" si="108"/>
        <v>20100000</v>
      </c>
      <c r="R454" s="10">
        <f t="shared" si="98"/>
        <v>2000000</v>
      </c>
      <c r="S454" s="10">
        <f t="shared" si="99"/>
        <v>1500000</v>
      </c>
      <c r="T454" s="10">
        <f t="shared" si="100"/>
        <v>23457200</v>
      </c>
      <c r="U454" s="24">
        <f t="shared" si="101"/>
        <v>5025000</v>
      </c>
      <c r="V454" s="10">
        <f t="shared" si="102"/>
        <v>300000</v>
      </c>
      <c r="W454" s="24">
        <f t="shared" si="103"/>
        <v>150163.93079202034</v>
      </c>
      <c r="X454" s="24">
        <f t="shared" si="109"/>
        <v>32432363.930792019</v>
      </c>
      <c r="Z454" s="28">
        <f t="shared" si="104"/>
        <v>-26912363.930792019</v>
      </c>
      <c r="AA454" s="28">
        <f t="shared" si="105"/>
        <v>-17852363.930792019</v>
      </c>
      <c r="AB454" s="29"/>
      <c r="AC454" s="30">
        <f t="shared" si="106"/>
        <v>6486472.7861584043</v>
      </c>
      <c r="AD454" s="30">
        <f t="shared" si="107"/>
        <v>25945891.144633617</v>
      </c>
      <c r="AE454" s="24"/>
      <c r="AF454" s="24">
        <f t="shared" si="110"/>
        <v>-40269.699423266888</v>
      </c>
      <c r="AG454" s="24">
        <f t="shared" si="111"/>
        <v>-52619.866410340823</v>
      </c>
      <c r="AI454" s="24">
        <f>IF(OR(B454="Q2",B454="Q3"),Business_peak/E454,Business_nonpeak/E454)</f>
        <v>9583.3333333333321</v>
      </c>
      <c r="AJ454" s="24">
        <f>IF(OR(B454="Q2",B454="Q3"),Economic_peak/F454,Economic_nonpeak/F454)</f>
        <v>312.5</v>
      </c>
      <c r="AO454">
        <f>AF454/AI454</f>
        <v>-4.2020555919930667</v>
      </c>
      <c r="AP454">
        <f>AG454/AJ454</f>
        <v>-168.38357251309063</v>
      </c>
    </row>
    <row r="455" spans="1:42" x14ac:dyDescent="0.25">
      <c r="A455" s="6">
        <v>449</v>
      </c>
      <c r="B455" s="1" t="s">
        <v>2</v>
      </c>
      <c r="C455" s="1"/>
      <c r="D455" s="1">
        <v>225</v>
      </c>
      <c r="E455" s="1">
        <v>18</v>
      </c>
      <c r="F455" s="1">
        <v>202</v>
      </c>
      <c r="G455" s="3">
        <v>-2</v>
      </c>
      <c r="N455" s="10">
        <f t="shared" ref="N455:N518" si="112">IF(OR(B455="Q2",B455="Q3"),E455*Business_peak,E455*Business_nonpeak)</f>
        <v>4139999.9999999995</v>
      </c>
      <c r="O455" s="10">
        <f t="shared" ref="O455:O518" si="113">IF(OR(B455="Q2",B455="Q3"),F455*Economic_peak,F455*Economic_nonpeak)</f>
        <v>13635000</v>
      </c>
      <c r="P455" s="24">
        <f t="shared" si="108"/>
        <v>17775000</v>
      </c>
      <c r="R455" s="10">
        <f t="shared" ref="R455:R518" si="114">Overheads</f>
        <v>2000000</v>
      </c>
      <c r="S455" s="10">
        <f t="shared" ref="S455:S518" si="115">IF(ISEVEN(A455),mumbai_flight,newyork_flight)</f>
        <v>2500000</v>
      </c>
      <c r="T455" s="10">
        <f t="shared" ref="T455:T518" si="116">IF(G455=VLOOKUP(G455,fuelcost_table,1,FALSE),fuel_perflight*(1+VLOOKUP(G455,fuelcost_table,2,FALSE)),0)</f>
        <v>12630800</v>
      </c>
      <c r="U455" s="24">
        <f t="shared" ref="U455:U518" si="117">tax_r*P455</f>
        <v>4443750</v>
      </c>
      <c r="V455" s="10">
        <f t="shared" ref="V455:V518" si="118">salary_cost/(flights*days)</f>
        <v>300000</v>
      </c>
      <c r="W455" s="24">
        <f t="shared" ref="W455:W518" si="119">lease_daily</f>
        <v>150163.93079202034</v>
      </c>
      <c r="X455" s="24">
        <f t="shared" si="109"/>
        <v>22024713.930792019</v>
      </c>
      <c r="Z455" s="28">
        <f t="shared" ref="Z455:Z518" si="120">N455-$X455</f>
        <v>-17884713.930792019</v>
      </c>
      <c r="AA455" s="28">
        <f t="shared" ref="AA455:AA518" si="121">O455-$X455</f>
        <v>-8389713.9307920188</v>
      </c>
      <c r="AB455" s="29"/>
      <c r="AC455" s="30">
        <f t="shared" ref="AC455:AC518" si="122">Business_costp*X455</f>
        <v>4404942.7861584043</v>
      </c>
      <c r="AD455" s="30">
        <f t="shared" ref="AD455:AD518" si="123">Economic_costp*X455</f>
        <v>17619771.144633617</v>
      </c>
      <c r="AE455" s="24"/>
      <c r="AF455" s="24">
        <f t="shared" si="110"/>
        <v>-14719.043675466932</v>
      </c>
      <c r="AG455" s="24">
        <f t="shared" si="111"/>
        <v>-19726.589824918898</v>
      </c>
      <c r="AI455" s="24">
        <f>IF(OR(B455="Q2",B455="Q3"),Business_peak/E455,Business_nonpeak/E455)</f>
        <v>12777.777777777776</v>
      </c>
      <c r="AJ455" s="24">
        <f>IF(OR(B455="Q2",B455="Q3"),Economic_peak/F455,Economic_nonpeak/F455)</f>
        <v>334.15841584158414</v>
      </c>
      <c r="AO455">
        <f>AF455/AI455</f>
        <v>-1.1519251572104556</v>
      </c>
      <c r="AP455">
        <f>AG455/AJ455</f>
        <v>-59.033646587164704</v>
      </c>
    </row>
    <row r="456" spans="1:42" x14ac:dyDescent="0.25">
      <c r="A456" s="6">
        <v>450</v>
      </c>
      <c r="B456" s="1" t="s">
        <v>2</v>
      </c>
      <c r="C456" s="1"/>
      <c r="D456" s="1">
        <v>225</v>
      </c>
      <c r="E456" s="1">
        <v>20</v>
      </c>
      <c r="F456" s="1">
        <v>193</v>
      </c>
      <c r="G456" s="3">
        <v>2</v>
      </c>
      <c r="N456" s="10">
        <f t="shared" si="112"/>
        <v>4599999.9999999991</v>
      </c>
      <c r="O456" s="10">
        <f t="shared" si="113"/>
        <v>13027500</v>
      </c>
      <c r="P456" s="24">
        <f t="shared" ref="P456:P519" si="124">SUM(N456:O456)</f>
        <v>17627500</v>
      </c>
      <c r="R456" s="10">
        <f t="shared" si="114"/>
        <v>2000000</v>
      </c>
      <c r="S456" s="10">
        <f t="shared" si="115"/>
        <v>1500000</v>
      </c>
      <c r="T456" s="10">
        <f t="shared" si="116"/>
        <v>23457200</v>
      </c>
      <c r="U456" s="24">
        <f t="shared" si="117"/>
        <v>4406875</v>
      </c>
      <c r="V456" s="10">
        <f t="shared" si="118"/>
        <v>300000</v>
      </c>
      <c r="W456" s="24">
        <f t="shared" si="119"/>
        <v>150163.93079202034</v>
      </c>
      <c r="X456" s="24">
        <f t="shared" ref="X456:X519" si="125">SUM(R456:W456)</f>
        <v>31814238.930792019</v>
      </c>
      <c r="Z456" s="28">
        <f t="shared" si="120"/>
        <v>-27214238.930792019</v>
      </c>
      <c r="AA456" s="28">
        <f t="shared" si="121"/>
        <v>-18786738.930792019</v>
      </c>
      <c r="AB456" s="29"/>
      <c r="AC456" s="30">
        <f t="shared" si="122"/>
        <v>6362847.7861584043</v>
      </c>
      <c r="AD456" s="30">
        <f t="shared" si="123"/>
        <v>25451391.144633617</v>
      </c>
      <c r="AE456" s="24"/>
      <c r="AF456" s="24">
        <f t="shared" ref="AF456:AF519" si="126">(N456-AC456)/E456</f>
        <v>-88142.389307920268</v>
      </c>
      <c r="AG456" s="24">
        <f t="shared" ref="AG456:AG519" si="127">(O456-AD456)/F456</f>
        <v>-64372.492977376256</v>
      </c>
      <c r="AI456" s="24">
        <f>IF(OR(B456="Q2",B456="Q3"),Business_peak/E456,Business_nonpeak/E456)</f>
        <v>11499.999999999998</v>
      </c>
      <c r="AJ456" s="24">
        <f>IF(OR(B456="Q2",B456="Q3"),Economic_peak/F456,Economic_nonpeak/F456)</f>
        <v>349.74093264248705</v>
      </c>
      <c r="AO456">
        <f>AF456/AI456</f>
        <v>-7.6645555919930679</v>
      </c>
      <c r="AP456">
        <f>AG456/AJ456</f>
        <v>-184.0576465871647</v>
      </c>
    </row>
    <row r="457" spans="1:42" x14ac:dyDescent="0.25">
      <c r="A457" s="6">
        <v>451</v>
      </c>
      <c r="B457" s="1" t="s">
        <v>2</v>
      </c>
      <c r="C457" s="1"/>
      <c r="D457" s="1">
        <v>226</v>
      </c>
      <c r="E457" s="1">
        <v>24</v>
      </c>
      <c r="F457" s="1">
        <v>156</v>
      </c>
      <c r="G457" s="3">
        <v>-2</v>
      </c>
      <c r="N457" s="10">
        <f t="shared" si="112"/>
        <v>5519999.9999999991</v>
      </c>
      <c r="O457" s="10">
        <f t="shared" si="113"/>
        <v>10530000</v>
      </c>
      <c r="P457" s="24">
        <f t="shared" si="124"/>
        <v>16050000</v>
      </c>
      <c r="R457" s="10">
        <f t="shared" si="114"/>
        <v>2000000</v>
      </c>
      <c r="S457" s="10">
        <f t="shared" si="115"/>
        <v>2500000</v>
      </c>
      <c r="T457" s="10">
        <f t="shared" si="116"/>
        <v>12630800</v>
      </c>
      <c r="U457" s="24">
        <f t="shared" si="117"/>
        <v>4012500</v>
      </c>
      <c r="V457" s="10">
        <f t="shared" si="118"/>
        <v>300000</v>
      </c>
      <c r="W457" s="24">
        <f t="shared" si="119"/>
        <v>150163.93079202034</v>
      </c>
      <c r="X457" s="24">
        <f t="shared" si="125"/>
        <v>21593463.930792019</v>
      </c>
      <c r="Z457" s="28">
        <f t="shared" si="120"/>
        <v>-16073463.930792019</v>
      </c>
      <c r="AA457" s="28">
        <f t="shared" si="121"/>
        <v>-11063463.930792019</v>
      </c>
      <c r="AB457" s="29"/>
      <c r="AC457" s="30">
        <f t="shared" si="122"/>
        <v>4318692.7861584043</v>
      </c>
      <c r="AD457" s="30">
        <f t="shared" si="123"/>
        <v>17274771.144633617</v>
      </c>
      <c r="AE457" s="24"/>
      <c r="AF457" s="24">
        <f t="shared" si="126"/>
        <v>50054.467243399784</v>
      </c>
      <c r="AG457" s="24">
        <f t="shared" si="127"/>
        <v>-43235.712465600111</v>
      </c>
      <c r="AI457" s="24">
        <f>IF(OR(B457="Q2",B457="Q3"),Business_peak/E457,Business_nonpeak/E457)</f>
        <v>9583.3333333333321</v>
      </c>
      <c r="AJ457" s="24">
        <f>IF(OR(B457="Q2",B457="Q3"),Economic_peak/F457,Economic_nonpeak/F457)</f>
        <v>432.69230769230768</v>
      </c>
      <c r="AO457">
        <f>AF457/AI457</f>
        <v>5.2230748427895435</v>
      </c>
      <c r="AP457">
        <f>AG457/AJ457</f>
        <v>-99.922535476053596</v>
      </c>
    </row>
    <row r="458" spans="1:42" x14ac:dyDescent="0.25">
      <c r="A458" s="6">
        <v>452</v>
      </c>
      <c r="B458" s="1" t="s">
        <v>2</v>
      </c>
      <c r="C458" s="1"/>
      <c r="D458" s="1">
        <v>226</v>
      </c>
      <c r="E458" s="1">
        <v>29</v>
      </c>
      <c r="F458" s="1">
        <v>179</v>
      </c>
      <c r="G458" s="3">
        <v>0</v>
      </c>
      <c r="N458" s="10">
        <f t="shared" si="112"/>
        <v>6669999.9999999991</v>
      </c>
      <c r="O458" s="10">
        <f t="shared" si="113"/>
        <v>12082500</v>
      </c>
      <c r="P458" s="24">
        <f t="shared" si="124"/>
        <v>18752500</v>
      </c>
      <c r="R458" s="10">
        <f t="shared" si="114"/>
        <v>2000000</v>
      </c>
      <c r="S458" s="10">
        <f t="shared" si="115"/>
        <v>1500000</v>
      </c>
      <c r="T458" s="10">
        <f t="shared" si="116"/>
        <v>18044000</v>
      </c>
      <c r="U458" s="24">
        <f t="shared" si="117"/>
        <v>4688125</v>
      </c>
      <c r="V458" s="10">
        <f t="shared" si="118"/>
        <v>300000</v>
      </c>
      <c r="W458" s="24">
        <f t="shared" si="119"/>
        <v>150163.93079202034</v>
      </c>
      <c r="X458" s="24">
        <f t="shared" si="125"/>
        <v>26682288.930792019</v>
      </c>
      <c r="Z458" s="28">
        <f t="shared" si="120"/>
        <v>-20012288.930792019</v>
      </c>
      <c r="AA458" s="28">
        <f t="shared" si="121"/>
        <v>-14599788.930792019</v>
      </c>
      <c r="AB458" s="29"/>
      <c r="AC458" s="30">
        <f t="shared" si="122"/>
        <v>5336457.7861584043</v>
      </c>
      <c r="AD458" s="30">
        <f t="shared" si="123"/>
        <v>21345831.144633617</v>
      </c>
      <c r="AE458" s="24"/>
      <c r="AF458" s="24">
        <f t="shared" si="126"/>
        <v>45984.214270399818</v>
      </c>
      <c r="AG458" s="24">
        <f t="shared" si="127"/>
        <v>-51750.453321975518</v>
      </c>
      <c r="AI458" s="24">
        <f>IF(OR(B458="Q2",B458="Q3"),Business_peak/E458,Business_nonpeak/E458)</f>
        <v>7931.0344827586196</v>
      </c>
      <c r="AJ458" s="24">
        <f>IF(OR(B458="Q2",B458="Q3"),Economic_peak/F458,Economic_nonpeak/F458)</f>
        <v>377.09497206703912</v>
      </c>
      <c r="AO458">
        <f>AF458/AI458</f>
        <v>5.7980096253982385</v>
      </c>
      <c r="AP458">
        <f>AG458/AJ458</f>
        <v>-137.23453547605359</v>
      </c>
    </row>
    <row r="459" spans="1:42" x14ac:dyDescent="0.25">
      <c r="A459" s="6">
        <v>453</v>
      </c>
      <c r="B459" s="1" t="s">
        <v>2</v>
      </c>
      <c r="C459" s="1"/>
      <c r="D459" s="1">
        <v>227</v>
      </c>
      <c r="E459" s="1">
        <v>28</v>
      </c>
      <c r="F459" s="1">
        <v>176</v>
      </c>
      <c r="G459" s="3">
        <v>0</v>
      </c>
      <c r="N459" s="10">
        <f t="shared" si="112"/>
        <v>6439999.9999999991</v>
      </c>
      <c r="O459" s="10">
        <f t="shared" si="113"/>
        <v>11880000</v>
      </c>
      <c r="P459" s="24">
        <f t="shared" si="124"/>
        <v>18320000</v>
      </c>
      <c r="R459" s="10">
        <f t="shared" si="114"/>
        <v>2000000</v>
      </c>
      <c r="S459" s="10">
        <f t="shared" si="115"/>
        <v>2500000</v>
      </c>
      <c r="T459" s="10">
        <f t="shared" si="116"/>
        <v>18044000</v>
      </c>
      <c r="U459" s="24">
        <f t="shared" si="117"/>
        <v>4580000</v>
      </c>
      <c r="V459" s="10">
        <f t="shared" si="118"/>
        <v>300000</v>
      </c>
      <c r="W459" s="24">
        <f t="shared" si="119"/>
        <v>150163.93079202034</v>
      </c>
      <c r="X459" s="24">
        <f t="shared" si="125"/>
        <v>27574163.930792019</v>
      </c>
      <c r="Z459" s="28">
        <f t="shared" si="120"/>
        <v>-21134163.930792019</v>
      </c>
      <c r="AA459" s="28">
        <f t="shared" si="121"/>
        <v>-15694163.930792019</v>
      </c>
      <c r="AB459" s="29"/>
      <c r="AC459" s="30">
        <f t="shared" si="122"/>
        <v>5514832.7861584043</v>
      </c>
      <c r="AD459" s="30">
        <f t="shared" si="123"/>
        <v>22059331.144633617</v>
      </c>
      <c r="AE459" s="24"/>
      <c r="AF459" s="24">
        <f t="shared" si="126"/>
        <v>33041.686208628387</v>
      </c>
      <c r="AG459" s="24">
        <f t="shared" si="127"/>
        <v>-57837.108776327368</v>
      </c>
      <c r="AI459" s="24">
        <f>IF(OR(B459="Q2",B459="Q3"),Business_peak/E459,Business_nonpeak/E459)</f>
        <v>8214.2857142857138</v>
      </c>
      <c r="AJ459" s="24">
        <f>IF(OR(B459="Q2",B459="Q3"),Economic_peak/F459,Economic_nonpeak/F459)</f>
        <v>383.52272727272725</v>
      </c>
      <c r="AO459">
        <f>AF459/AI459</f>
        <v>4.0224661471373695</v>
      </c>
      <c r="AP459">
        <f>AG459/AJ459</f>
        <v>-150.80490584642396</v>
      </c>
    </row>
    <row r="460" spans="1:42" x14ac:dyDescent="0.25">
      <c r="A460" s="6">
        <v>454</v>
      </c>
      <c r="B460" s="1" t="s">
        <v>2</v>
      </c>
      <c r="C460" s="1"/>
      <c r="D460" s="1">
        <v>227</v>
      </c>
      <c r="E460" s="1">
        <v>18</v>
      </c>
      <c r="F460" s="1">
        <v>166</v>
      </c>
      <c r="G460" s="3">
        <v>2</v>
      </c>
      <c r="N460" s="10">
        <f t="shared" si="112"/>
        <v>4139999.9999999995</v>
      </c>
      <c r="O460" s="10">
        <f t="shared" si="113"/>
        <v>11205000</v>
      </c>
      <c r="P460" s="24">
        <f t="shared" si="124"/>
        <v>15345000</v>
      </c>
      <c r="R460" s="10">
        <f t="shared" si="114"/>
        <v>2000000</v>
      </c>
      <c r="S460" s="10">
        <f t="shared" si="115"/>
        <v>1500000</v>
      </c>
      <c r="T460" s="10">
        <f t="shared" si="116"/>
        <v>23457200</v>
      </c>
      <c r="U460" s="24">
        <f t="shared" si="117"/>
        <v>3836250</v>
      </c>
      <c r="V460" s="10">
        <f t="shared" si="118"/>
        <v>300000</v>
      </c>
      <c r="W460" s="24">
        <f t="shared" si="119"/>
        <v>150163.93079202034</v>
      </c>
      <c r="X460" s="24">
        <f t="shared" si="125"/>
        <v>31243613.930792019</v>
      </c>
      <c r="Z460" s="28">
        <f t="shared" si="120"/>
        <v>-27103613.930792019</v>
      </c>
      <c r="AA460" s="28">
        <f t="shared" si="121"/>
        <v>-20038613.930792019</v>
      </c>
      <c r="AB460" s="29"/>
      <c r="AC460" s="30">
        <f t="shared" si="122"/>
        <v>6248722.7861584043</v>
      </c>
      <c r="AD460" s="30">
        <f t="shared" si="123"/>
        <v>24994891.144633617</v>
      </c>
      <c r="AE460" s="24"/>
      <c r="AF460" s="24">
        <f t="shared" si="126"/>
        <v>-117151.26589768915</v>
      </c>
      <c r="AG460" s="24">
        <f t="shared" si="127"/>
        <v>-83071.633401407336</v>
      </c>
      <c r="AI460" s="24">
        <f>IF(OR(B460="Q2",B460="Q3"),Business_peak/E460,Business_nonpeak/E460)</f>
        <v>12777.777777777776</v>
      </c>
      <c r="AJ460" s="24">
        <f>IF(OR(B460="Q2",B460="Q3"),Economic_peak/F460,Economic_nonpeak/F460)</f>
        <v>406.62650602409639</v>
      </c>
      <c r="AO460">
        <f>AF460/AI460</f>
        <v>-9.1683599398191529</v>
      </c>
      <c r="AP460">
        <f>AG460/AJ460</f>
        <v>-204.29468362420175</v>
      </c>
    </row>
    <row r="461" spans="1:42" x14ac:dyDescent="0.25">
      <c r="A461" s="6">
        <v>455</v>
      </c>
      <c r="B461" s="1" t="s">
        <v>2</v>
      </c>
      <c r="C461" s="1"/>
      <c r="D461" s="1">
        <v>228</v>
      </c>
      <c r="E461" s="1">
        <v>20</v>
      </c>
      <c r="F461" s="1">
        <v>237</v>
      </c>
      <c r="G461" s="3">
        <v>-2</v>
      </c>
      <c r="N461" s="10">
        <f t="shared" si="112"/>
        <v>4599999.9999999991</v>
      </c>
      <c r="O461" s="10">
        <f t="shared" si="113"/>
        <v>15997500</v>
      </c>
      <c r="P461" s="24">
        <f t="shared" si="124"/>
        <v>20597500</v>
      </c>
      <c r="R461" s="10">
        <f t="shared" si="114"/>
        <v>2000000</v>
      </c>
      <c r="S461" s="10">
        <f t="shared" si="115"/>
        <v>2500000</v>
      </c>
      <c r="T461" s="10">
        <f t="shared" si="116"/>
        <v>12630800</v>
      </c>
      <c r="U461" s="24">
        <f t="shared" si="117"/>
        <v>5149375</v>
      </c>
      <c r="V461" s="10">
        <f t="shared" si="118"/>
        <v>300000</v>
      </c>
      <c r="W461" s="24">
        <f t="shared" si="119"/>
        <v>150163.93079202034</v>
      </c>
      <c r="X461" s="24">
        <f t="shared" si="125"/>
        <v>22730338.930792019</v>
      </c>
      <c r="Z461" s="28">
        <f t="shared" si="120"/>
        <v>-18130338.930792019</v>
      </c>
      <c r="AA461" s="28">
        <f t="shared" si="121"/>
        <v>-6732838.9307920188</v>
      </c>
      <c r="AB461" s="29"/>
      <c r="AC461" s="30">
        <f t="shared" si="122"/>
        <v>4546067.7861584043</v>
      </c>
      <c r="AD461" s="30">
        <f t="shared" si="123"/>
        <v>18184271.144633617</v>
      </c>
      <c r="AE461" s="24"/>
      <c r="AF461" s="24">
        <f t="shared" si="126"/>
        <v>2696.6106920797379</v>
      </c>
      <c r="AG461" s="24">
        <f t="shared" si="127"/>
        <v>-9226.8824668085108</v>
      </c>
      <c r="AI461" s="24">
        <f>IF(OR(B461="Q2",B461="Q3"),Business_peak/E461,Business_nonpeak/E461)</f>
        <v>11499.999999999998</v>
      </c>
      <c r="AJ461" s="24">
        <f>IF(OR(B461="Q2",B461="Q3"),Economic_peak/F461,Economic_nonpeak/F461)</f>
        <v>284.81012658227849</v>
      </c>
      <c r="AO461">
        <f>AF461/AI461</f>
        <v>0.23448788626780334</v>
      </c>
      <c r="AP461">
        <f>AG461/AJ461</f>
        <v>-32.396609550127657</v>
      </c>
    </row>
    <row r="462" spans="1:42" x14ac:dyDescent="0.25">
      <c r="A462" s="6">
        <v>456</v>
      </c>
      <c r="B462" s="1" t="s">
        <v>2</v>
      </c>
      <c r="C462" s="1"/>
      <c r="D462" s="1">
        <v>228</v>
      </c>
      <c r="E462" s="1">
        <v>15</v>
      </c>
      <c r="F462" s="1">
        <v>160</v>
      </c>
      <c r="G462" s="3">
        <v>0</v>
      </c>
      <c r="N462" s="10">
        <f t="shared" si="112"/>
        <v>3449999.9999999995</v>
      </c>
      <c r="O462" s="10">
        <f t="shared" si="113"/>
        <v>10800000</v>
      </c>
      <c r="P462" s="24">
        <f t="shared" si="124"/>
        <v>14250000</v>
      </c>
      <c r="R462" s="10">
        <f t="shared" si="114"/>
        <v>2000000</v>
      </c>
      <c r="S462" s="10">
        <f t="shared" si="115"/>
        <v>1500000</v>
      </c>
      <c r="T462" s="10">
        <f t="shared" si="116"/>
        <v>18044000</v>
      </c>
      <c r="U462" s="24">
        <f t="shared" si="117"/>
        <v>3562500</v>
      </c>
      <c r="V462" s="10">
        <f t="shared" si="118"/>
        <v>300000</v>
      </c>
      <c r="W462" s="24">
        <f t="shared" si="119"/>
        <v>150163.93079202034</v>
      </c>
      <c r="X462" s="24">
        <f t="shared" si="125"/>
        <v>25556663.930792019</v>
      </c>
      <c r="Z462" s="28">
        <f t="shared" si="120"/>
        <v>-22106663.930792019</v>
      </c>
      <c r="AA462" s="28">
        <f t="shared" si="121"/>
        <v>-14756663.930792019</v>
      </c>
      <c r="AB462" s="29"/>
      <c r="AC462" s="30">
        <f t="shared" si="122"/>
        <v>5111332.7861584043</v>
      </c>
      <c r="AD462" s="30">
        <f t="shared" si="123"/>
        <v>20445331.144633617</v>
      </c>
      <c r="AE462" s="24"/>
      <c r="AF462" s="24">
        <f t="shared" si="126"/>
        <v>-110755.51907722699</v>
      </c>
      <c r="AG462" s="24">
        <f t="shared" si="127"/>
        <v>-60283.319653960105</v>
      </c>
      <c r="AI462" s="24">
        <f>IF(OR(B462="Q2",B462="Q3"),Business_peak/E462,Business_nonpeak/E462)</f>
        <v>15333.333333333332</v>
      </c>
      <c r="AJ462" s="24">
        <f>IF(OR(B462="Q2",B462="Q3"),Economic_peak/F462,Economic_nonpeak/F462)</f>
        <v>421.875</v>
      </c>
      <c r="AO462">
        <f>AF462/AI462</f>
        <v>-7.2231860267756733</v>
      </c>
      <c r="AP462">
        <f>AG462/AJ462</f>
        <v>-142.89379473531284</v>
      </c>
    </row>
    <row r="463" spans="1:42" x14ac:dyDescent="0.25">
      <c r="A463" s="6">
        <v>457</v>
      </c>
      <c r="B463" s="1" t="s">
        <v>2</v>
      </c>
      <c r="C463" s="1"/>
      <c r="D463" s="1">
        <v>229</v>
      </c>
      <c r="E463" s="1">
        <v>30</v>
      </c>
      <c r="F463" s="1">
        <v>205</v>
      </c>
      <c r="G463" s="3">
        <v>-2</v>
      </c>
      <c r="N463" s="10">
        <f t="shared" si="112"/>
        <v>6899999.9999999991</v>
      </c>
      <c r="O463" s="10">
        <f t="shared" si="113"/>
        <v>13837500</v>
      </c>
      <c r="P463" s="24">
        <f t="shared" si="124"/>
        <v>20737500</v>
      </c>
      <c r="R463" s="10">
        <f t="shared" si="114"/>
        <v>2000000</v>
      </c>
      <c r="S463" s="10">
        <f t="shared" si="115"/>
        <v>2500000</v>
      </c>
      <c r="T463" s="10">
        <f t="shared" si="116"/>
        <v>12630800</v>
      </c>
      <c r="U463" s="24">
        <f t="shared" si="117"/>
        <v>5184375</v>
      </c>
      <c r="V463" s="10">
        <f t="shared" si="118"/>
        <v>300000</v>
      </c>
      <c r="W463" s="24">
        <f t="shared" si="119"/>
        <v>150163.93079202034</v>
      </c>
      <c r="X463" s="24">
        <f t="shared" si="125"/>
        <v>22765338.930792019</v>
      </c>
      <c r="Z463" s="28">
        <f t="shared" si="120"/>
        <v>-15865338.930792019</v>
      </c>
      <c r="AA463" s="28">
        <f t="shared" si="121"/>
        <v>-8927838.9307920188</v>
      </c>
      <c r="AB463" s="29"/>
      <c r="AC463" s="30">
        <f t="shared" si="122"/>
        <v>4553067.7861584043</v>
      </c>
      <c r="AD463" s="30">
        <f t="shared" si="123"/>
        <v>18212271.144633617</v>
      </c>
      <c r="AE463" s="24"/>
      <c r="AF463" s="24">
        <f t="shared" si="126"/>
        <v>78231.073794719821</v>
      </c>
      <c r="AG463" s="24">
        <f t="shared" si="127"/>
        <v>-21340.347046993254</v>
      </c>
      <c r="AI463" s="24">
        <f>IF(OR(B463="Q2",B463="Q3"),Business_peak/E463,Business_nonpeak/E463)</f>
        <v>7666.6666666666661</v>
      </c>
      <c r="AJ463" s="24">
        <f>IF(OR(B463="Q2",B463="Q3"),Economic_peak/F463,Economic_nonpeak/F463)</f>
        <v>329.26829268292681</v>
      </c>
      <c r="AO463">
        <f>AF463/AI463</f>
        <v>10.204053103659108</v>
      </c>
      <c r="AP463">
        <f>AG463/AJ463</f>
        <v>-64.811424364942482</v>
      </c>
    </row>
    <row r="464" spans="1:42" x14ac:dyDescent="0.25">
      <c r="A464" s="6">
        <v>458</v>
      </c>
      <c r="B464" s="1" t="s">
        <v>2</v>
      </c>
      <c r="C464" s="1"/>
      <c r="D464" s="1">
        <v>229</v>
      </c>
      <c r="E464" s="1">
        <v>15</v>
      </c>
      <c r="F464" s="1">
        <v>189</v>
      </c>
      <c r="G464" s="3">
        <v>2</v>
      </c>
      <c r="N464" s="10">
        <f t="shared" si="112"/>
        <v>3449999.9999999995</v>
      </c>
      <c r="O464" s="10">
        <f t="shared" si="113"/>
        <v>12757500</v>
      </c>
      <c r="P464" s="24">
        <f t="shared" si="124"/>
        <v>16207500</v>
      </c>
      <c r="R464" s="10">
        <f t="shared" si="114"/>
        <v>2000000</v>
      </c>
      <c r="S464" s="10">
        <f t="shared" si="115"/>
        <v>1500000</v>
      </c>
      <c r="T464" s="10">
        <f t="shared" si="116"/>
        <v>23457200</v>
      </c>
      <c r="U464" s="24">
        <f t="shared" si="117"/>
        <v>4051875</v>
      </c>
      <c r="V464" s="10">
        <f t="shared" si="118"/>
        <v>300000</v>
      </c>
      <c r="W464" s="24">
        <f t="shared" si="119"/>
        <v>150163.93079202034</v>
      </c>
      <c r="X464" s="24">
        <f t="shared" si="125"/>
        <v>31459238.930792019</v>
      </c>
      <c r="Z464" s="28">
        <f t="shared" si="120"/>
        <v>-28009238.930792019</v>
      </c>
      <c r="AA464" s="28">
        <f t="shared" si="121"/>
        <v>-18701738.930792019</v>
      </c>
      <c r="AB464" s="29"/>
      <c r="AC464" s="30">
        <f t="shared" si="122"/>
        <v>6291847.7861584043</v>
      </c>
      <c r="AD464" s="30">
        <f t="shared" si="123"/>
        <v>25167391.144633617</v>
      </c>
      <c r="AE464" s="24"/>
      <c r="AF464" s="24">
        <f t="shared" si="126"/>
        <v>-189456.51907722699</v>
      </c>
      <c r="AG464" s="24">
        <f t="shared" si="127"/>
        <v>-65660.799707056169</v>
      </c>
      <c r="AI464" s="24">
        <f>IF(OR(B464="Q2",B464="Q3"),Business_peak/E464,Business_nonpeak/E464)</f>
        <v>15333.333333333332</v>
      </c>
      <c r="AJ464" s="24">
        <f>IF(OR(B464="Q2",B464="Q3"),Economic_peak/F464,Economic_nonpeak/F464)</f>
        <v>357.14285714285717</v>
      </c>
      <c r="AO464">
        <f>AF464/AI464</f>
        <v>-12.355859939819153</v>
      </c>
      <c r="AP464">
        <f>AG464/AJ464</f>
        <v>-183.85023917975727</v>
      </c>
    </row>
    <row r="465" spans="1:42" x14ac:dyDescent="0.25">
      <c r="A465" s="6">
        <v>459</v>
      </c>
      <c r="B465" s="1" t="s">
        <v>2</v>
      </c>
      <c r="C465" s="1"/>
      <c r="D465" s="1">
        <v>230</v>
      </c>
      <c r="E465" s="1">
        <v>24</v>
      </c>
      <c r="F465" s="1">
        <v>191</v>
      </c>
      <c r="G465" s="3">
        <v>0</v>
      </c>
      <c r="N465" s="10">
        <f t="shared" si="112"/>
        <v>5519999.9999999991</v>
      </c>
      <c r="O465" s="10">
        <f t="shared" si="113"/>
        <v>12892500</v>
      </c>
      <c r="P465" s="24">
        <f t="shared" si="124"/>
        <v>18412500</v>
      </c>
      <c r="R465" s="10">
        <f t="shared" si="114"/>
        <v>2000000</v>
      </c>
      <c r="S465" s="10">
        <f t="shared" si="115"/>
        <v>2500000</v>
      </c>
      <c r="T465" s="10">
        <f t="shared" si="116"/>
        <v>18044000</v>
      </c>
      <c r="U465" s="24">
        <f t="shared" si="117"/>
        <v>4603125</v>
      </c>
      <c r="V465" s="10">
        <f t="shared" si="118"/>
        <v>300000</v>
      </c>
      <c r="W465" s="24">
        <f t="shared" si="119"/>
        <v>150163.93079202034</v>
      </c>
      <c r="X465" s="24">
        <f t="shared" si="125"/>
        <v>27597288.930792019</v>
      </c>
      <c r="Z465" s="28">
        <f t="shared" si="120"/>
        <v>-22077288.930792019</v>
      </c>
      <c r="AA465" s="28">
        <f t="shared" si="121"/>
        <v>-14704788.930792019</v>
      </c>
      <c r="AB465" s="29"/>
      <c r="AC465" s="30">
        <f t="shared" si="122"/>
        <v>5519457.7861584043</v>
      </c>
      <c r="AD465" s="30">
        <f t="shared" si="123"/>
        <v>22077831.144633617</v>
      </c>
      <c r="AE465" s="24"/>
      <c r="AF465" s="24">
        <f t="shared" si="126"/>
        <v>22.592243399781484</v>
      </c>
      <c r="AG465" s="24">
        <f t="shared" si="127"/>
        <v>-48090.738977139357</v>
      </c>
      <c r="AI465" s="24">
        <f>IF(OR(B465="Q2",B465="Q3"),Business_peak/E465,Business_nonpeak/E465)</f>
        <v>9583.3333333333321</v>
      </c>
      <c r="AJ465" s="24">
        <f>IF(OR(B465="Q2",B465="Q3"),Economic_peak/F465,Economic_nonpeak/F465)</f>
        <v>353.40314136125653</v>
      </c>
      <c r="AO465">
        <f>AF465/AI465</f>
        <v>2.3574514851945898E-3</v>
      </c>
      <c r="AP465">
        <f>AG465/AJ465</f>
        <v>-136.07897992049803</v>
      </c>
    </row>
    <row r="466" spans="1:42" x14ac:dyDescent="0.25">
      <c r="A466" s="6">
        <v>460</v>
      </c>
      <c r="B466" s="1" t="s">
        <v>2</v>
      </c>
      <c r="C466" s="1"/>
      <c r="D466" s="1">
        <v>230</v>
      </c>
      <c r="E466" s="1">
        <v>24</v>
      </c>
      <c r="F466" s="1">
        <v>235</v>
      </c>
      <c r="G466" s="3">
        <v>0</v>
      </c>
      <c r="N466" s="10">
        <f t="shared" si="112"/>
        <v>5519999.9999999991</v>
      </c>
      <c r="O466" s="10">
        <f t="shared" si="113"/>
        <v>15862500</v>
      </c>
      <c r="P466" s="24">
        <f t="shared" si="124"/>
        <v>21382500</v>
      </c>
      <c r="R466" s="10">
        <f t="shared" si="114"/>
        <v>2000000</v>
      </c>
      <c r="S466" s="10">
        <f t="shared" si="115"/>
        <v>1500000</v>
      </c>
      <c r="T466" s="10">
        <f t="shared" si="116"/>
        <v>18044000</v>
      </c>
      <c r="U466" s="24">
        <f t="shared" si="117"/>
        <v>5345625</v>
      </c>
      <c r="V466" s="10">
        <f t="shared" si="118"/>
        <v>300000</v>
      </c>
      <c r="W466" s="24">
        <f t="shared" si="119"/>
        <v>150163.93079202034</v>
      </c>
      <c r="X466" s="24">
        <f t="shared" si="125"/>
        <v>27339788.930792019</v>
      </c>
      <c r="Z466" s="28">
        <f t="shared" si="120"/>
        <v>-21819788.930792019</v>
      </c>
      <c r="AA466" s="28">
        <f t="shared" si="121"/>
        <v>-11477288.930792019</v>
      </c>
      <c r="AB466" s="29"/>
      <c r="AC466" s="30">
        <f t="shared" si="122"/>
        <v>5467957.7861584043</v>
      </c>
      <c r="AD466" s="30">
        <f t="shared" si="123"/>
        <v>21871831.144633617</v>
      </c>
      <c r="AE466" s="24"/>
      <c r="AF466" s="24">
        <f t="shared" si="126"/>
        <v>2168.4255767331147</v>
      </c>
      <c r="AG466" s="24">
        <f t="shared" si="127"/>
        <v>-25571.621892057945</v>
      </c>
      <c r="AI466" s="24">
        <f>IF(OR(B466="Q2",B466="Q3"),Business_peak/E466,Business_nonpeak/E466)</f>
        <v>9583.3333333333321</v>
      </c>
      <c r="AJ466" s="24">
        <f>IF(OR(B466="Q2",B466="Q3"),Economic_peak/F466,Economic_nonpeak/F466)</f>
        <v>287.2340425531915</v>
      </c>
      <c r="AO466">
        <f>AF466/AI466</f>
        <v>0.22627049496345547</v>
      </c>
      <c r="AP466">
        <f>AG466/AJ466</f>
        <v>-89.027128068646178</v>
      </c>
    </row>
    <row r="467" spans="1:42" x14ac:dyDescent="0.25">
      <c r="A467" s="6">
        <v>461</v>
      </c>
      <c r="B467" s="1" t="s">
        <v>2</v>
      </c>
      <c r="C467" s="1"/>
      <c r="D467" s="1">
        <v>231</v>
      </c>
      <c r="E467" s="1">
        <v>20</v>
      </c>
      <c r="F467" s="1">
        <v>177</v>
      </c>
      <c r="G467" s="3">
        <v>0</v>
      </c>
      <c r="N467" s="10">
        <f t="shared" si="112"/>
        <v>4599999.9999999991</v>
      </c>
      <c r="O467" s="10">
        <f t="shared" si="113"/>
        <v>11947500</v>
      </c>
      <c r="P467" s="24">
        <f t="shared" si="124"/>
        <v>16547500</v>
      </c>
      <c r="R467" s="10">
        <f t="shared" si="114"/>
        <v>2000000</v>
      </c>
      <c r="S467" s="10">
        <f t="shared" si="115"/>
        <v>2500000</v>
      </c>
      <c r="T467" s="10">
        <f t="shared" si="116"/>
        <v>18044000</v>
      </c>
      <c r="U467" s="24">
        <f t="shared" si="117"/>
        <v>4136875</v>
      </c>
      <c r="V467" s="10">
        <f t="shared" si="118"/>
        <v>300000</v>
      </c>
      <c r="W467" s="24">
        <f t="shared" si="119"/>
        <v>150163.93079202034</v>
      </c>
      <c r="X467" s="24">
        <f t="shared" si="125"/>
        <v>27131038.930792019</v>
      </c>
      <c r="Z467" s="28">
        <f t="shared" si="120"/>
        <v>-22531038.930792019</v>
      </c>
      <c r="AA467" s="28">
        <f t="shared" si="121"/>
        <v>-15183538.930792019</v>
      </c>
      <c r="AB467" s="29"/>
      <c r="AC467" s="30">
        <f t="shared" si="122"/>
        <v>5426207.7861584043</v>
      </c>
      <c r="AD467" s="30">
        <f t="shared" si="123"/>
        <v>21704831.144633617</v>
      </c>
      <c r="AE467" s="24"/>
      <c r="AF467" s="24">
        <f t="shared" si="126"/>
        <v>-41310.389307920261</v>
      </c>
      <c r="AG467" s="24">
        <f t="shared" si="127"/>
        <v>-55126.164658946989</v>
      </c>
      <c r="AI467" s="24">
        <f>IF(OR(B467="Q2",B467="Q3"),Business_peak/E467,Business_nonpeak/E467)</f>
        <v>11499.999999999998</v>
      </c>
      <c r="AJ467" s="24">
        <f>IF(OR(B467="Q2",B467="Q3"),Economic_peak/F467,Economic_nonpeak/F467)</f>
        <v>381.35593220338984</v>
      </c>
      <c r="AO467">
        <f>AF467/AI467</f>
        <v>-3.5922077659061102</v>
      </c>
      <c r="AP467">
        <f>AG467/AJ467</f>
        <v>-144.55305399457211</v>
      </c>
    </row>
    <row r="468" spans="1:42" x14ac:dyDescent="0.25">
      <c r="A468" s="6">
        <v>462</v>
      </c>
      <c r="B468" s="1" t="s">
        <v>2</v>
      </c>
      <c r="C468" s="1"/>
      <c r="D468" s="1">
        <v>231</v>
      </c>
      <c r="E468" s="1">
        <v>20</v>
      </c>
      <c r="F468" s="1">
        <v>220</v>
      </c>
      <c r="G468" s="3">
        <v>0</v>
      </c>
      <c r="N468" s="10">
        <f t="shared" si="112"/>
        <v>4599999.9999999991</v>
      </c>
      <c r="O468" s="10">
        <f t="shared" si="113"/>
        <v>14850000</v>
      </c>
      <c r="P468" s="24">
        <f t="shared" si="124"/>
        <v>19450000</v>
      </c>
      <c r="R468" s="10">
        <f t="shared" si="114"/>
        <v>2000000</v>
      </c>
      <c r="S468" s="10">
        <f t="shared" si="115"/>
        <v>1500000</v>
      </c>
      <c r="T468" s="10">
        <f t="shared" si="116"/>
        <v>18044000</v>
      </c>
      <c r="U468" s="24">
        <f t="shared" si="117"/>
        <v>4862500</v>
      </c>
      <c r="V468" s="10">
        <f t="shared" si="118"/>
        <v>300000</v>
      </c>
      <c r="W468" s="24">
        <f t="shared" si="119"/>
        <v>150163.93079202034</v>
      </c>
      <c r="X468" s="24">
        <f t="shared" si="125"/>
        <v>26856663.930792019</v>
      </c>
      <c r="Z468" s="28">
        <f t="shared" si="120"/>
        <v>-22256663.930792019</v>
      </c>
      <c r="AA468" s="28">
        <f t="shared" si="121"/>
        <v>-12006663.930792019</v>
      </c>
      <c r="AB468" s="29"/>
      <c r="AC468" s="30">
        <f t="shared" si="122"/>
        <v>5371332.7861584043</v>
      </c>
      <c r="AD468" s="30">
        <f t="shared" si="123"/>
        <v>21485331.144633617</v>
      </c>
      <c r="AE468" s="24"/>
      <c r="AF468" s="24">
        <f t="shared" si="126"/>
        <v>-38566.639307920261</v>
      </c>
      <c r="AG468" s="24">
        <f t="shared" si="127"/>
        <v>-30160.596111970986</v>
      </c>
      <c r="AI468" s="24">
        <f>IF(OR(B468="Q2",B468="Q3"),Business_peak/E468,Business_nonpeak/E468)</f>
        <v>11499.999999999998</v>
      </c>
      <c r="AJ468" s="24">
        <f>IF(OR(B468="Q2",B468="Q3"),Economic_peak/F468,Economic_nonpeak/F468)</f>
        <v>306.81818181818181</v>
      </c>
      <c r="AO468">
        <f>AF468/AI468</f>
        <v>-3.3536208093843709</v>
      </c>
      <c r="AP468">
        <f>AG468/AJ468</f>
        <v>-98.301202142720257</v>
      </c>
    </row>
    <row r="469" spans="1:42" x14ac:dyDescent="0.25">
      <c r="A469" s="6">
        <v>463</v>
      </c>
      <c r="B469" s="1" t="s">
        <v>2</v>
      </c>
      <c r="C469" s="1"/>
      <c r="D469" s="1">
        <v>232</v>
      </c>
      <c r="E469" s="1">
        <v>21</v>
      </c>
      <c r="F469" s="1">
        <v>213</v>
      </c>
      <c r="G469" s="3">
        <v>-2</v>
      </c>
      <c r="N469" s="10">
        <f t="shared" si="112"/>
        <v>4829999.9999999991</v>
      </c>
      <c r="O469" s="10">
        <f t="shared" si="113"/>
        <v>14377500</v>
      </c>
      <c r="P469" s="24">
        <f t="shared" si="124"/>
        <v>19207500</v>
      </c>
      <c r="R469" s="10">
        <f t="shared" si="114"/>
        <v>2000000</v>
      </c>
      <c r="S469" s="10">
        <f t="shared" si="115"/>
        <v>2500000</v>
      </c>
      <c r="T469" s="10">
        <f t="shared" si="116"/>
        <v>12630800</v>
      </c>
      <c r="U469" s="24">
        <f t="shared" si="117"/>
        <v>4801875</v>
      </c>
      <c r="V469" s="10">
        <f t="shared" si="118"/>
        <v>300000</v>
      </c>
      <c r="W469" s="24">
        <f t="shared" si="119"/>
        <v>150163.93079202034</v>
      </c>
      <c r="X469" s="24">
        <f t="shared" si="125"/>
        <v>22382838.930792019</v>
      </c>
      <c r="Z469" s="28">
        <f t="shared" si="120"/>
        <v>-17552838.930792019</v>
      </c>
      <c r="AA469" s="28">
        <f t="shared" si="121"/>
        <v>-8005338.9307920188</v>
      </c>
      <c r="AB469" s="29"/>
      <c r="AC469" s="30">
        <f t="shared" si="122"/>
        <v>4476567.7861584043</v>
      </c>
      <c r="AD469" s="30">
        <f t="shared" si="123"/>
        <v>17906271.144633617</v>
      </c>
      <c r="AE469" s="24"/>
      <c r="AF469" s="24">
        <f t="shared" si="126"/>
        <v>16830.105421028322</v>
      </c>
      <c r="AG469" s="24">
        <f t="shared" si="127"/>
        <v>-16567.000679031065</v>
      </c>
      <c r="AI469" s="24">
        <f>IF(OR(B469="Q2",B469="Q3"),Business_peak/E469,Business_nonpeak/E469)</f>
        <v>10952.38095238095</v>
      </c>
      <c r="AJ469" s="24">
        <f>IF(OR(B469="Q2",B469="Q3"),Economic_peak/F469,Economic_nonpeak/F469)</f>
        <v>316.90140845070425</v>
      </c>
      <c r="AO469">
        <f>AF469/AI469</f>
        <v>1.5366617993112819</v>
      </c>
      <c r="AP469">
        <f>AG469/AJ469</f>
        <v>-52.278091031609137</v>
      </c>
    </row>
    <row r="470" spans="1:42" x14ac:dyDescent="0.25">
      <c r="A470" s="6">
        <v>464</v>
      </c>
      <c r="B470" s="1" t="s">
        <v>2</v>
      </c>
      <c r="C470" s="1"/>
      <c r="D470" s="1">
        <v>232</v>
      </c>
      <c r="E470" s="1">
        <v>21</v>
      </c>
      <c r="F470" s="1">
        <v>230</v>
      </c>
      <c r="G470" s="3">
        <v>2</v>
      </c>
      <c r="N470" s="10">
        <f t="shared" si="112"/>
        <v>4829999.9999999991</v>
      </c>
      <c r="O470" s="10">
        <f t="shared" si="113"/>
        <v>15525000</v>
      </c>
      <c r="P470" s="24">
        <f t="shared" si="124"/>
        <v>20355000</v>
      </c>
      <c r="R470" s="10">
        <f t="shared" si="114"/>
        <v>2000000</v>
      </c>
      <c r="S470" s="10">
        <f t="shared" si="115"/>
        <v>1500000</v>
      </c>
      <c r="T470" s="10">
        <f t="shared" si="116"/>
        <v>23457200</v>
      </c>
      <c r="U470" s="24">
        <f t="shared" si="117"/>
        <v>5088750</v>
      </c>
      <c r="V470" s="10">
        <f t="shared" si="118"/>
        <v>300000</v>
      </c>
      <c r="W470" s="24">
        <f t="shared" si="119"/>
        <v>150163.93079202034</v>
      </c>
      <c r="X470" s="24">
        <f t="shared" si="125"/>
        <v>32496113.930792019</v>
      </c>
      <c r="Z470" s="28">
        <f t="shared" si="120"/>
        <v>-27666113.930792019</v>
      </c>
      <c r="AA470" s="28">
        <f t="shared" si="121"/>
        <v>-16971113.930792019</v>
      </c>
      <c r="AB470" s="29"/>
      <c r="AC470" s="30">
        <f t="shared" si="122"/>
        <v>6499222.7861584043</v>
      </c>
      <c r="AD470" s="30">
        <f t="shared" si="123"/>
        <v>25996891.144633617</v>
      </c>
      <c r="AE470" s="24"/>
      <c r="AF470" s="24">
        <f t="shared" si="126"/>
        <v>-79486.799340876445</v>
      </c>
      <c r="AG470" s="24">
        <f t="shared" si="127"/>
        <v>-45529.961498407029</v>
      </c>
      <c r="AI470" s="24">
        <f>IF(OR(B470="Q2",B470="Q3"),Business_peak/E470,Business_nonpeak/E470)</f>
        <v>10952.38095238095</v>
      </c>
      <c r="AJ470" s="24">
        <f>IF(OR(B470="Q2",B470="Q3"),Economic_peak/F470,Economic_nonpeak/F470)</f>
        <v>293.47826086956519</v>
      </c>
      <c r="AO470">
        <f>AF470/AI470</f>
        <v>-7.2574903746017636</v>
      </c>
      <c r="AP470">
        <f>AG470/AJ470</f>
        <v>-155.13912806864619</v>
      </c>
    </row>
    <row r="471" spans="1:42" x14ac:dyDescent="0.25">
      <c r="A471" s="6">
        <v>465</v>
      </c>
      <c r="B471" s="1" t="s">
        <v>2</v>
      </c>
      <c r="C471" s="1"/>
      <c r="D471" s="1">
        <v>233</v>
      </c>
      <c r="E471" s="1">
        <v>26</v>
      </c>
      <c r="F471" s="1">
        <v>170</v>
      </c>
      <c r="G471" s="3">
        <v>0</v>
      </c>
      <c r="N471" s="10">
        <f t="shared" si="112"/>
        <v>5979999.9999999991</v>
      </c>
      <c r="O471" s="10">
        <f t="shared" si="113"/>
        <v>11475000</v>
      </c>
      <c r="P471" s="24">
        <f t="shared" si="124"/>
        <v>17455000</v>
      </c>
      <c r="R471" s="10">
        <f t="shared" si="114"/>
        <v>2000000</v>
      </c>
      <c r="S471" s="10">
        <f t="shared" si="115"/>
        <v>2500000</v>
      </c>
      <c r="T471" s="10">
        <f t="shared" si="116"/>
        <v>18044000</v>
      </c>
      <c r="U471" s="24">
        <f t="shared" si="117"/>
        <v>4363750</v>
      </c>
      <c r="V471" s="10">
        <f t="shared" si="118"/>
        <v>300000</v>
      </c>
      <c r="W471" s="24">
        <f t="shared" si="119"/>
        <v>150163.93079202034</v>
      </c>
      <c r="X471" s="24">
        <f t="shared" si="125"/>
        <v>27357913.930792019</v>
      </c>
      <c r="Z471" s="28">
        <f t="shared" si="120"/>
        <v>-21377913.930792019</v>
      </c>
      <c r="AA471" s="28">
        <f t="shared" si="121"/>
        <v>-15882913.930792019</v>
      </c>
      <c r="AB471" s="29"/>
      <c r="AC471" s="30">
        <f t="shared" si="122"/>
        <v>5471582.7861584043</v>
      </c>
      <c r="AD471" s="30">
        <f t="shared" si="123"/>
        <v>21886331.144633617</v>
      </c>
      <c r="AE471" s="24"/>
      <c r="AF471" s="24">
        <f t="shared" si="126"/>
        <v>19554.50822467672</v>
      </c>
      <c r="AG471" s="24">
        <f t="shared" si="127"/>
        <v>-61243.124380197747</v>
      </c>
      <c r="AI471" s="24">
        <f>IF(OR(B471="Q2",B471="Q3"),Business_peak/E471,Business_nonpeak/E471)</f>
        <v>8846.1538461538457</v>
      </c>
      <c r="AJ471" s="24">
        <f>IF(OR(B471="Q2",B471="Q3"),Economic_peak/F471,Economic_nonpeak/F471)</f>
        <v>397.05882352941177</v>
      </c>
      <c r="AO471">
        <f>AF471/AI471</f>
        <v>2.2105096253982381</v>
      </c>
      <c r="AP471">
        <f>AG471/AJ471</f>
        <v>-154.24194288346098</v>
      </c>
    </row>
    <row r="472" spans="1:42" x14ac:dyDescent="0.25">
      <c r="A472" s="6">
        <v>466</v>
      </c>
      <c r="B472" s="1" t="s">
        <v>2</v>
      </c>
      <c r="C472" s="1"/>
      <c r="D472" s="1">
        <v>233</v>
      </c>
      <c r="E472" s="1">
        <v>23</v>
      </c>
      <c r="F472" s="1">
        <v>162</v>
      </c>
      <c r="G472" s="3">
        <v>2</v>
      </c>
      <c r="N472" s="10">
        <f t="shared" si="112"/>
        <v>5289999.9999999991</v>
      </c>
      <c r="O472" s="10">
        <f t="shared" si="113"/>
        <v>10935000</v>
      </c>
      <c r="P472" s="24">
        <f t="shared" si="124"/>
        <v>16225000</v>
      </c>
      <c r="R472" s="10">
        <f t="shared" si="114"/>
        <v>2000000</v>
      </c>
      <c r="S472" s="10">
        <f t="shared" si="115"/>
        <v>1500000</v>
      </c>
      <c r="T472" s="10">
        <f t="shared" si="116"/>
        <v>23457200</v>
      </c>
      <c r="U472" s="24">
        <f t="shared" si="117"/>
        <v>4056250</v>
      </c>
      <c r="V472" s="10">
        <f t="shared" si="118"/>
        <v>300000</v>
      </c>
      <c r="W472" s="24">
        <f t="shared" si="119"/>
        <v>150163.93079202034</v>
      </c>
      <c r="X472" s="24">
        <f t="shared" si="125"/>
        <v>31463613.930792019</v>
      </c>
      <c r="Z472" s="28">
        <f t="shared" si="120"/>
        <v>-26173613.930792019</v>
      </c>
      <c r="AA472" s="28">
        <f t="shared" si="121"/>
        <v>-20528613.930792019</v>
      </c>
      <c r="AB472" s="29"/>
      <c r="AC472" s="30">
        <f t="shared" si="122"/>
        <v>6292722.7861584043</v>
      </c>
      <c r="AD472" s="30">
        <f t="shared" si="123"/>
        <v>25170891.144633617</v>
      </c>
      <c r="AE472" s="24"/>
      <c r="AF472" s="24">
        <f t="shared" si="126"/>
        <v>-43596.642876452403</v>
      </c>
      <c r="AG472" s="24">
        <f t="shared" si="127"/>
        <v>-87875.871263170484</v>
      </c>
      <c r="AI472" s="24">
        <f>IF(OR(B472="Q2",B472="Q3"),Business_peak/E472,Business_nonpeak/E472)</f>
        <v>9999.9999999999982</v>
      </c>
      <c r="AJ472" s="24">
        <f>IF(OR(B472="Q2",B472="Q3"),Economic_peak/F472,Economic_nonpeak/F472)</f>
        <v>416.66666666666669</v>
      </c>
      <c r="AO472">
        <f>AF472/AI472</f>
        <v>-4.3596642876452414</v>
      </c>
      <c r="AP472">
        <f>AG472/AJ472</f>
        <v>-210.90209103160916</v>
      </c>
    </row>
    <row r="473" spans="1:42" x14ac:dyDescent="0.25">
      <c r="A473" s="6">
        <v>467</v>
      </c>
      <c r="B473" s="1" t="s">
        <v>2</v>
      </c>
      <c r="C473" s="1"/>
      <c r="D473" s="1">
        <v>234</v>
      </c>
      <c r="E473" s="1">
        <v>19</v>
      </c>
      <c r="F473" s="1">
        <v>196</v>
      </c>
      <c r="G473" s="3">
        <v>0</v>
      </c>
      <c r="N473" s="10">
        <f t="shared" si="112"/>
        <v>4369999.9999999991</v>
      </c>
      <c r="O473" s="10">
        <f t="shared" si="113"/>
        <v>13230000</v>
      </c>
      <c r="P473" s="24">
        <f t="shared" si="124"/>
        <v>17600000</v>
      </c>
      <c r="R473" s="10">
        <f t="shared" si="114"/>
        <v>2000000</v>
      </c>
      <c r="S473" s="10">
        <f t="shared" si="115"/>
        <v>2500000</v>
      </c>
      <c r="T473" s="10">
        <f t="shared" si="116"/>
        <v>18044000</v>
      </c>
      <c r="U473" s="24">
        <f t="shared" si="117"/>
        <v>4400000</v>
      </c>
      <c r="V473" s="10">
        <f t="shared" si="118"/>
        <v>300000</v>
      </c>
      <c r="W473" s="24">
        <f t="shared" si="119"/>
        <v>150163.93079202034</v>
      </c>
      <c r="X473" s="24">
        <f t="shared" si="125"/>
        <v>27394163.930792019</v>
      </c>
      <c r="Z473" s="28">
        <f t="shared" si="120"/>
        <v>-23024163.930792019</v>
      </c>
      <c r="AA473" s="28">
        <f t="shared" si="121"/>
        <v>-14164163.930792019</v>
      </c>
      <c r="AB473" s="29"/>
      <c r="AC473" s="30">
        <f t="shared" si="122"/>
        <v>5478832.7861584043</v>
      </c>
      <c r="AD473" s="30">
        <f t="shared" si="123"/>
        <v>21915331.144633617</v>
      </c>
      <c r="AE473" s="24"/>
      <c r="AF473" s="24">
        <f t="shared" si="126"/>
        <v>-58359.62032412659</v>
      </c>
      <c r="AG473" s="24">
        <f t="shared" si="127"/>
        <v>-44312.914003232741</v>
      </c>
      <c r="AI473" s="24">
        <f>IF(OR(B473="Q2",B473="Q3"),Business_peak/E473,Business_nonpeak/E473)</f>
        <v>12105.263157894735</v>
      </c>
      <c r="AJ473" s="24">
        <f>IF(OR(B473="Q2",B473="Q3"),Economic_peak/F473,Economic_nonpeak/F473)</f>
        <v>344.38775510204084</v>
      </c>
      <c r="AO473">
        <f>AF473/AI473</f>
        <v>-4.8210121137321975</v>
      </c>
      <c r="AP473">
        <f>AG473/AJ473</f>
        <v>-128.67157251309061</v>
      </c>
    </row>
    <row r="474" spans="1:42" x14ac:dyDescent="0.25">
      <c r="A474" s="6">
        <v>468</v>
      </c>
      <c r="B474" s="1" t="s">
        <v>2</v>
      </c>
      <c r="C474" s="1"/>
      <c r="D474" s="1">
        <v>234</v>
      </c>
      <c r="E474" s="1">
        <v>23</v>
      </c>
      <c r="F474" s="1">
        <v>177</v>
      </c>
      <c r="G474" s="3">
        <v>1</v>
      </c>
      <c r="N474" s="10">
        <f t="shared" si="112"/>
        <v>5289999.9999999991</v>
      </c>
      <c r="O474" s="10">
        <f t="shared" si="113"/>
        <v>11947500</v>
      </c>
      <c r="P474" s="24">
        <f t="shared" si="124"/>
        <v>17237500</v>
      </c>
      <c r="R474" s="10">
        <f t="shared" si="114"/>
        <v>2000000</v>
      </c>
      <c r="S474" s="10">
        <f t="shared" si="115"/>
        <v>1500000</v>
      </c>
      <c r="T474" s="10">
        <f t="shared" si="116"/>
        <v>20750600</v>
      </c>
      <c r="U474" s="24">
        <f t="shared" si="117"/>
        <v>4309375</v>
      </c>
      <c r="V474" s="10">
        <f t="shared" si="118"/>
        <v>300000</v>
      </c>
      <c r="W474" s="24">
        <f t="shared" si="119"/>
        <v>150163.93079202034</v>
      </c>
      <c r="X474" s="24">
        <f t="shared" si="125"/>
        <v>29010138.930792019</v>
      </c>
      <c r="Z474" s="28">
        <f t="shared" si="120"/>
        <v>-23720138.930792019</v>
      </c>
      <c r="AA474" s="28">
        <f t="shared" si="121"/>
        <v>-17062638.930792019</v>
      </c>
      <c r="AB474" s="29"/>
      <c r="AC474" s="30">
        <f t="shared" si="122"/>
        <v>5802027.7861584043</v>
      </c>
      <c r="AD474" s="30">
        <f t="shared" si="123"/>
        <v>23208111.144633617</v>
      </c>
      <c r="AE474" s="24"/>
      <c r="AF474" s="24">
        <f t="shared" si="126"/>
        <v>-22262.077659061099</v>
      </c>
      <c r="AG474" s="24">
        <f t="shared" si="127"/>
        <v>-63619.272003579761</v>
      </c>
      <c r="AI474" s="24">
        <f>IF(OR(B474="Q2",B474="Q3"),Business_peak/E474,Business_nonpeak/E474)</f>
        <v>9999.9999999999982</v>
      </c>
      <c r="AJ474" s="24">
        <f>IF(OR(B474="Q2",B474="Q3"),Economic_peak/F474,Economic_nonpeak/F474)</f>
        <v>381.35593220338984</v>
      </c>
      <c r="AO474">
        <f>AF474/AI474</f>
        <v>-2.2262077659061101</v>
      </c>
      <c r="AP474">
        <f>AG474/AJ474</f>
        <v>-166.82386880938694</v>
      </c>
    </row>
    <row r="475" spans="1:42" x14ac:dyDescent="0.25">
      <c r="A475" s="6">
        <v>469</v>
      </c>
      <c r="B475" s="1" t="s">
        <v>2</v>
      </c>
      <c r="C475" s="1"/>
      <c r="D475" s="1">
        <v>235</v>
      </c>
      <c r="E475" s="1">
        <v>28</v>
      </c>
      <c r="F475" s="1">
        <v>198</v>
      </c>
      <c r="G475" s="3">
        <v>-1</v>
      </c>
      <c r="N475" s="10">
        <f t="shared" si="112"/>
        <v>6439999.9999999991</v>
      </c>
      <c r="O475" s="10">
        <f t="shared" si="113"/>
        <v>13365000</v>
      </c>
      <c r="P475" s="24">
        <f t="shared" si="124"/>
        <v>19805000</v>
      </c>
      <c r="R475" s="10">
        <f t="shared" si="114"/>
        <v>2000000</v>
      </c>
      <c r="S475" s="10">
        <f t="shared" si="115"/>
        <v>2500000</v>
      </c>
      <c r="T475" s="10">
        <f t="shared" si="116"/>
        <v>15337400</v>
      </c>
      <c r="U475" s="24">
        <f t="shared" si="117"/>
        <v>4951250</v>
      </c>
      <c r="V475" s="10">
        <f t="shared" si="118"/>
        <v>300000</v>
      </c>
      <c r="W475" s="24">
        <f t="shared" si="119"/>
        <v>150163.93079202034</v>
      </c>
      <c r="X475" s="24">
        <f t="shared" si="125"/>
        <v>25238813.930792019</v>
      </c>
      <c r="Z475" s="28">
        <f t="shared" si="120"/>
        <v>-18798813.930792019</v>
      </c>
      <c r="AA475" s="28">
        <f t="shared" si="121"/>
        <v>-11873813.930792019</v>
      </c>
      <c r="AB475" s="29"/>
      <c r="AC475" s="30">
        <f t="shared" si="122"/>
        <v>5047762.7861584043</v>
      </c>
      <c r="AD475" s="30">
        <f t="shared" si="123"/>
        <v>20191051.144633617</v>
      </c>
      <c r="AE475" s="24"/>
      <c r="AF475" s="24">
        <f t="shared" si="126"/>
        <v>49722.757637199815</v>
      </c>
      <c r="AG475" s="24">
        <f t="shared" si="127"/>
        <v>-34475.005780977866</v>
      </c>
      <c r="AI475" s="24">
        <f>IF(OR(B475="Q2",B475="Q3"),Business_peak/E475,Business_nonpeak/E475)</f>
        <v>8214.2857142857138</v>
      </c>
      <c r="AJ475" s="24">
        <f>IF(OR(B475="Q2",B475="Q3"),Economic_peak/F475,Economic_nonpeak/F475)</f>
        <v>340.90909090909093</v>
      </c>
      <c r="AO475">
        <f>AF475/AI475</f>
        <v>6.0532052775721521</v>
      </c>
      <c r="AP475">
        <f>AG475/AJ475</f>
        <v>-101.12668362420173</v>
      </c>
    </row>
    <row r="476" spans="1:42" x14ac:dyDescent="0.25">
      <c r="A476" s="6">
        <v>470</v>
      </c>
      <c r="B476" s="1" t="s">
        <v>2</v>
      </c>
      <c r="C476" s="1"/>
      <c r="D476" s="1">
        <v>235</v>
      </c>
      <c r="E476" s="1">
        <v>29</v>
      </c>
      <c r="F476" s="1">
        <v>185</v>
      </c>
      <c r="G476" s="3">
        <v>2</v>
      </c>
      <c r="N476" s="10">
        <f t="shared" si="112"/>
        <v>6669999.9999999991</v>
      </c>
      <c r="O476" s="10">
        <f t="shared" si="113"/>
        <v>12487500</v>
      </c>
      <c r="P476" s="24">
        <f t="shared" si="124"/>
        <v>19157500</v>
      </c>
      <c r="R476" s="10">
        <f t="shared" si="114"/>
        <v>2000000</v>
      </c>
      <c r="S476" s="10">
        <f t="shared" si="115"/>
        <v>1500000</v>
      </c>
      <c r="T476" s="10">
        <f t="shared" si="116"/>
        <v>23457200</v>
      </c>
      <c r="U476" s="24">
        <f t="shared" si="117"/>
        <v>4789375</v>
      </c>
      <c r="V476" s="10">
        <f t="shared" si="118"/>
        <v>300000</v>
      </c>
      <c r="W476" s="24">
        <f t="shared" si="119"/>
        <v>150163.93079202034</v>
      </c>
      <c r="X476" s="24">
        <f t="shared" si="125"/>
        <v>32196738.930792019</v>
      </c>
      <c r="Z476" s="28">
        <f t="shared" si="120"/>
        <v>-25526738.930792019</v>
      </c>
      <c r="AA476" s="28">
        <f t="shared" si="121"/>
        <v>-19709238.930792019</v>
      </c>
      <c r="AB476" s="29"/>
      <c r="AC476" s="30">
        <f t="shared" si="122"/>
        <v>6439347.7861584043</v>
      </c>
      <c r="AD476" s="30">
        <f t="shared" si="123"/>
        <v>25757391.144633617</v>
      </c>
      <c r="AE476" s="24"/>
      <c r="AF476" s="24">
        <f t="shared" si="126"/>
        <v>7953.5246152274058</v>
      </c>
      <c r="AG476" s="24">
        <f t="shared" si="127"/>
        <v>-71729.141322343872</v>
      </c>
      <c r="AI476" s="24">
        <f>IF(OR(B476="Q2",B476="Q3"),Business_peak/E476,Business_nonpeak/E476)</f>
        <v>7931.0344827586196</v>
      </c>
      <c r="AJ476" s="24">
        <f>IF(OR(B476="Q2",B476="Q3"),Economic_peak/F476,Economic_nonpeak/F476)</f>
        <v>364.86486486486484</v>
      </c>
      <c r="AO476">
        <f>AF476/AI476</f>
        <v>1.00283571235476</v>
      </c>
      <c r="AP476">
        <f>AG476/AJ476</f>
        <v>-196.59097992049803</v>
      </c>
    </row>
    <row r="477" spans="1:42" x14ac:dyDescent="0.25">
      <c r="A477" s="6">
        <v>471</v>
      </c>
      <c r="B477" s="1" t="s">
        <v>2</v>
      </c>
      <c r="C477" s="1"/>
      <c r="D477" s="1">
        <v>236</v>
      </c>
      <c r="E477" s="1">
        <v>16</v>
      </c>
      <c r="F477" s="1">
        <v>187</v>
      </c>
      <c r="G477" s="3">
        <v>-1</v>
      </c>
      <c r="N477" s="10">
        <f t="shared" si="112"/>
        <v>3679999.9999999995</v>
      </c>
      <c r="O477" s="10">
        <f t="shared" si="113"/>
        <v>12622500</v>
      </c>
      <c r="P477" s="24">
        <f t="shared" si="124"/>
        <v>16302500</v>
      </c>
      <c r="R477" s="10">
        <f t="shared" si="114"/>
        <v>2000000</v>
      </c>
      <c r="S477" s="10">
        <f t="shared" si="115"/>
        <v>2500000</v>
      </c>
      <c r="T477" s="10">
        <f t="shared" si="116"/>
        <v>15337400</v>
      </c>
      <c r="U477" s="24">
        <f t="shared" si="117"/>
        <v>4075625</v>
      </c>
      <c r="V477" s="10">
        <f t="shared" si="118"/>
        <v>300000</v>
      </c>
      <c r="W477" s="24">
        <f t="shared" si="119"/>
        <v>150163.93079202034</v>
      </c>
      <c r="X477" s="24">
        <f t="shared" si="125"/>
        <v>24363188.930792019</v>
      </c>
      <c r="Z477" s="28">
        <f t="shared" si="120"/>
        <v>-20683188.930792019</v>
      </c>
      <c r="AA477" s="28">
        <f t="shared" si="121"/>
        <v>-11740688.930792019</v>
      </c>
      <c r="AB477" s="29"/>
      <c r="AC477" s="30">
        <f t="shared" si="122"/>
        <v>4872637.7861584043</v>
      </c>
      <c r="AD477" s="30">
        <f t="shared" si="123"/>
        <v>19490551.144633617</v>
      </c>
      <c r="AE477" s="24"/>
      <c r="AF477" s="24">
        <f t="shared" si="126"/>
        <v>-74539.861634900299</v>
      </c>
      <c r="AG477" s="24">
        <f t="shared" si="127"/>
        <v>-36727.546227987259</v>
      </c>
      <c r="AI477" s="24">
        <f>IF(OR(B477="Q2",B477="Q3"),Business_peak/E477,Business_nonpeak/E477)</f>
        <v>14374.999999999998</v>
      </c>
      <c r="AJ477" s="24">
        <f>IF(OR(B477="Q2",B477="Q3"),Economic_peak/F477,Economic_nonpeak/F477)</f>
        <v>360.96256684491976</v>
      </c>
      <c r="AO477">
        <f>AF477/AI477</f>
        <v>-5.1853816789495868</v>
      </c>
      <c r="AP477">
        <f>AG477/AJ477</f>
        <v>-101.74890584642397</v>
      </c>
    </row>
    <row r="478" spans="1:42" x14ac:dyDescent="0.25">
      <c r="A478" s="6">
        <v>472</v>
      </c>
      <c r="B478" s="1" t="s">
        <v>2</v>
      </c>
      <c r="C478" s="1"/>
      <c r="D478" s="1">
        <v>236</v>
      </c>
      <c r="E478" s="1">
        <v>24</v>
      </c>
      <c r="F478" s="1">
        <v>214</v>
      </c>
      <c r="G478" s="3">
        <v>2</v>
      </c>
      <c r="N478" s="10">
        <f t="shared" si="112"/>
        <v>5519999.9999999991</v>
      </c>
      <c r="O478" s="10">
        <f t="shared" si="113"/>
        <v>14445000</v>
      </c>
      <c r="P478" s="24">
        <f t="shared" si="124"/>
        <v>19965000</v>
      </c>
      <c r="R478" s="10">
        <f t="shared" si="114"/>
        <v>2000000</v>
      </c>
      <c r="S478" s="10">
        <f t="shared" si="115"/>
        <v>1500000</v>
      </c>
      <c r="T478" s="10">
        <f t="shared" si="116"/>
        <v>23457200</v>
      </c>
      <c r="U478" s="24">
        <f t="shared" si="117"/>
        <v>4991250</v>
      </c>
      <c r="V478" s="10">
        <f t="shared" si="118"/>
        <v>300000</v>
      </c>
      <c r="W478" s="24">
        <f t="shared" si="119"/>
        <v>150163.93079202034</v>
      </c>
      <c r="X478" s="24">
        <f t="shared" si="125"/>
        <v>32398613.930792019</v>
      </c>
      <c r="Z478" s="28">
        <f t="shared" si="120"/>
        <v>-26878613.930792019</v>
      </c>
      <c r="AA478" s="28">
        <f t="shared" si="121"/>
        <v>-17953613.930792019</v>
      </c>
      <c r="AB478" s="29"/>
      <c r="AC478" s="30">
        <f t="shared" si="122"/>
        <v>6479722.7861584043</v>
      </c>
      <c r="AD478" s="30">
        <f t="shared" si="123"/>
        <v>25918891.144633617</v>
      </c>
      <c r="AE478" s="24"/>
      <c r="AF478" s="24">
        <f t="shared" si="126"/>
        <v>-39988.449423266888</v>
      </c>
      <c r="AG478" s="24">
        <f t="shared" si="127"/>
        <v>-53616.313759970173</v>
      </c>
      <c r="AI478" s="24">
        <f>IF(OR(B478="Q2",B478="Q3"),Business_peak/E478,Business_nonpeak/E478)</f>
        <v>9583.3333333333321</v>
      </c>
      <c r="AJ478" s="24">
        <f>IF(OR(B478="Q2",B478="Q3"),Economic_peak/F478,Economic_nonpeak/F478)</f>
        <v>315.42056074766356</v>
      </c>
      <c r="AO478">
        <f>AF478/AI478</f>
        <v>-4.1727077659061109</v>
      </c>
      <c r="AP478">
        <f>AG478/AJ478</f>
        <v>-169.98357251309062</v>
      </c>
    </row>
    <row r="479" spans="1:42" x14ac:dyDescent="0.25">
      <c r="A479" s="6">
        <v>473</v>
      </c>
      <c r="B479" s="1" t="s">
        <v>2</v>
      </c>
      <c r="C479" s="1"/>
      <c r="D479" s="1">
        <v>237</v>
      </c>
      <c r="E479" s="1">
        <v>19</v>
      </c>
      <c r="F479" s="1">
        <v>188</v>
      </c>
      <c r="G479" s="3">
        <v>0</v>
      </c>
      <c r="N479" s="10">
        <f t="shared" si="112"/>
        <v>4369999.9999999991</v>
      </c>
      <c r="O479" s="10">
        <f t="shared" si="113"/>
        <v>12690000</v>
      </c>
      <c r="P479" s="24">
        <f t="shared" si="124"/>
        <v>17060000</v>
      </c>
      <c r="R479" s="10">
        <f t="shared" si="114"/>
        <v>2000000</v>
      </c>
      <c r="S479" s="10">
        <f t="shared" si="115"/>
        <v>2500000</v>
      </c>
      <c r="T479" s="10">
        <f t="shared" si="116"/>
        <v>18044000</v>
      </c>
      <c r="U479" s="24">
        <f t="shared" si="117"/>
        <v>4265000</v>
      </c>
      <c r="V479" s="10">
        <f t="shared" si="118"/>
        <v>300000</v>
      </c>
      <c r="W479" s="24">
        <f t="shared" si="119"/>
        <v>150163.93079202034</v>
      </c>
      <c r="X479" s="24">
        <f t="shared" si="125"/>
        <v>27259163.930792019</v>
      </c>
      <c r="Z479" s="28">
        <f t="shared" si="120"/>
        <v>-22889163.930792019</v>
      </c>
      <c r="AA479" s="28">
        <f t="shared" si="121"/>
        <v>-14569163.930792019</v>
      </c>
      <c r="AB479" s="29"/>
      <c r="AC479" s="30">
        <f t="shared" si="122"/>
        <v>5451832.7861584043</v>
      </c>
      <c r="AD479" s="30">
        <f t="shared" si="123"/>
        <v>21807331.144633617</v>
      </c>
      <c r="AE479" s="24"/>
      <c r="AF479" s="24">
        <f t="shared" si="126"/>
        <v>-56938.567692547644</v>
      </c>
      <c r="AG479" s="24">
        <f t="shared" si="127"/>
        <v>-48496.442258689451</v>
      </c>
      <c r="AI479" s="24">
        <f>IF(OR(B479="Q2",B479="Q3"),Business_peak/E479,Business_nonpeak/E479)</f>
        <v>12105.263157894735</v>
      </c>
      <c r="AJ479" s="24">
        <f>IF(OR(B479="Q2",B479="Q3"),Economic_peak/F479,Economic_nonpeak/F479)</f>
        <v>359.04255319148939</v>
      </c>
      <c r="AO479">
        <f>AF479/AI479</f>
        <v>-4.703620809384371</v>
      </c>
      <c r="AP479">
        <f>AG479/AJ479</f>
        <v>-135.07157251309062</v>
      </c>
    </row>
    <row r="480" spans="1:42" x14ac:dyDescent="0.25">
      <c r="A480" s="6">
        <v>474</v>
      </c>
      <c r="B480" s="1" t="s">
        <v>2</v>
      </c>
      <c r="C480" s="1"/>
      <c r="D480" s="1">
        <v>237</v>
      </c>
      <c r="E480" s="1">
        <v>15</v>
      </c>
      <c r="F480" s="1">
        <v>196</v>
      </c>
      <c r="G480" s="3">
        <v>2</v>
      </c>
      <c r="N480" s="10">
        <f t="shared" si="112"/>
        <v>3449999.9999999995</v>
      </c>
      <c r="O480" s="10">
        <f t="shared" si="113"/>
        <v>13230000</v>
      </c>
      <c r="P480" s="24">
        <f t="shared" si="124"/>
        <v>16680000</v>
      </c>
      <c r="R480" s="10">
        <f t="shared" si="114"/>
        <v>2000000</v>
      </c>
      <c r="S480" s="10">
        <f t="shared" si="115"/>
        <v>1500000</v>
      </c>
      <c r="T480" s="10">
        <f t="shared" si="116"/>
        <v>23457200</v>
      </c>
      <c r="U480" s="24">
        <f t="shared" si="117"/>
        <v>4170000</v>
      </c>
      <c r="V480" s="10">
        <f t="shared" si="118"/>
        <v>300000</v>
      </c>
      <c r="W480" s="24">
        <f t="shared" si="119"/>
        <v>150163.93079202034</v>
      </c>
      <c r="X480" s="24">
        <f t="shared" si="125"/>
        <v>31577363.930792019</v>
      </c>
      <c r="Z480" s="28">
        <f t="shared" si="120"/>
        <v>-28127363.930792019</v>
      </c>
      <c r="AA480" s="28">
        <f t="shared" si="121"/>
        <v>-18347363.930792019</v>
      </c>
      <c r="AB480" s="29"/>
      <c r="AC480" s="30">
        <f t="shared" si="122"/>
        <v>6315472.7861584043</v>
      </c>
      <c r="AD480" s="30">
        <f t="shared" si="123"/>
        <v>25261891.144633617</v>
      </c>
      <c r="AE480" s="24"/>
      <c r="AF480" s="24">
        <f t="shared" si="126"/>
        <v>-191031.51907722699</v>
      </c>
      <c r="AG480" s="24">
        <f t="shared" si="127"/>
        <v>-61387.199717518459</v>
      </c>
      <c r="AI480" s="24">
        <f>IF(OR(B480="Q2",B480="Q3"),Business_peak/E480,Business_nonpeak/E480)</f>
        <v>15333.333333333332</v>
      </c>
      <c r="AJ480" s="24">
        <f>IF(OR(B480="Q2",B480="Q3"),Economic_peak/F480,Economic_nonpeak/F480)</f>
        <v>344.38775510204084</v>
      </c>
      <c r="AO480">
        <f>AF480/AI480</f>
        <v>-12.4585773311235</v>
      </c>
      <c r="AP480">
        <f>AG480/AJ480</f>
        <v>-178.2502391797573</v>
      </c>
    </row>
    <row r="481" spans="1:42" x14ac:dyDescent="0.25">
      <c r="A481" s="6">
        <v>475</v>
      </c>
      <c r="B481" s="1" t="s">
        <v>2</v>
      </c>
      <c r="C481" s="1"/>
      <c r="D481" s="1">
        <v>238</v>
      </c>
      <c r="E481" s="1">
        <v>17</v>
      </c>
      <c r="F481" s="1">
        <v>225</v>
      </c>
      <c r="G481" s="3">
        <v>0</v>
      </c>
      <c r="N481" s="10">
        <f t="shared" si="112"/>
        <v>3909999.9999999995</v>
      </c>
      <c r="O481" s="10">
        <f t="shared" si="113"/>
        <v>15187500</v>
      </c>
      <c r="P481" s="24">
        <f t="shared" si="124"/>
        <v>19097500</v>
      </c>
      <c r="R481" s="10">
        <f t="shared" si="114"/>
        <v>2000000</v>
      </c>
      <c r="S481" s="10">
        <f t="shared" si="115"/>
        <v>2500000</v>
      </c>
      <c r="T481" s="10">
        <f t="shared" si="116"/>
        <v>18044000</v>
      </c>
      <c r="U481" s="24">
        <f t="shared" si="117"/>
        <v>4774375</v>
      </c>
      <c r="V481" s="10">
        <f t="shared" si="118"/>
        <v>300000</v>
      </c>
      <c r="W481" s="24">
        <f t="shared" si="119"/>
        <v>150163.93079202034</v>
      </c>
      <c r="X481" s="24">
        <f t="shared" si="125"/>
        <v>27768538.930792019</v>
      </c>
      <c r="Z481" s="28">
        <f t="shared" si="120"/>
        <v>-23858538.930792019</v>
      </c>
      <c r="AA481" s="28">
        <f t="shared" si="121"/>
        <v>-12581038.930792019</v>
      </c>
      <c r="AB481" s="29"/>
      <c r="AC481" s="30">
        <f t="shared" si="122"/>
        <v>5553707.7861584043</v>
      </c>
      <c r="AD481" s="30">
        <f t="shared" si="123"/>
        <v>22214831.144633617</v>
      </c>
      <c r="AE481" s="24"/>
      <c r="AF481" s="24">
        <f t="shared" si="126"/>
        <v>-96688.693303435575</v>
      </c>
      <c r="AG481" s="24">
        <f t="shared" si="127"/>
        <v>-31232.582865038297</v>
      </c>
      <c r="AI481" s="24">
        <f>IF(OR(B481="Q2",B481="Q3"),Business_peak/E481,Business_nonpeak/E481)</f>
        <v>13529.411764705881</v>
      </c>
      <c r="AJ481" s="24">
        <f>IF(OR(B481="Q2",B481="Q3"),Economic_peak/F481,Economic_nonpeak/F481)</f>
        <v>300</v>
      </c>
      <c r="AO481">
        <f>AF481/AI481</f>
        <v>-7.1465555919930646</v>
      </c>
      <c r="AP481">
        <f>AG481/AJ481</f>
        <v>-104.10860955012765</v>
      </c>
    </row>
    <row r="482" spans="1:42" x14ac:dyDescent="0.25">
      <c r="A482" s="6">
        <v>476</v>
      </c>
      <c r="B482" s="1" t="s">
        <v>2</v>
      </c>
      <c r="C482" s="1"/>
      <c r="D482" s="1">
        <v>238</v>
      </c>
      <c r="E482" s="1">
        <v>29</v>
      </c>
      <c r="F482" s="1">
        <v>159</v>
      </c>
      <c r="G482" s="3">
        <v>0</v>
      </c>
      <c r="N482" s="10">
        <f t="shared" si="112"/>
        <v>6669999.9999999991</v>
      </c>
      <c r="O482" s="10">
        <f t="shared" si="113"/>
        <v>10732500</v>
      </c>
      <c r="P482" s="24">
        <f t="shared" si="124"/>
        <v>17402500</v>
      </c>
      <c r="R482" s="10">
        <f t="shared" si="114"/>
        <v>2000000</v>
      </c>
      <c r="S482" s="10">
        <f t="shared" si="115"/>
        <v>1500000</v>
      </c>
      <c r="T482" s="10">
        <f t="shared" si="116"/>
        <v>18044000</v>
      </c>
      <c r="U482" s="24">
        <f t="shared" si="117"/>
        <v>4350625</v>
      </c>
      <c r="V482" s="10">
        <f t="shared" si="118"/>
        <v>300000</v>
      </c>
      <c r="W482" s="24">
        <f t="shared" si="119"/>
        <v>150163.93079202034</v>
      </c>
      <c r="X482" s="24">
        <f t="shared" si="125"/>
        <v>26344788.930792019</v>
      </c>
      <c r="Z482" s="28">
        <f t="shared" si="120"/>
        <v>-19674788.930792019</v>
      </c>
      <c r="AA482" s="28">
        <f t="shared" si="121"/>
        <v>-15612288.930792019</v>
      </c>
      <c r="AB482" s="29"/>
      <c r="AC482" s="30">
        <f t="shared" si="122"/>
        <v>5268957.7861584043</v>
      </c>
      <c r="AD482" s="30">
        <f t="shared" si="123"/>
        <v>21075831.144633617</v>
      </c>
      <c r="AE482" s="24"/>
      <c r="AF482" s="24">
        <f t="shared" si="126"/>
        <v>48311.800477296369</v>
      </c>
      <c r="AG482" s="24">
        <f t="shared" si="127"/>
        <v>-65052.397136060485</v>
      </c>
      <c r="AI482" s="24">
        <f>IF(OR(B482="Q2",B482="Q3"),Business_peak/E482,Business_nonpeak/E482)</f>
        <v>7931.0344827586196</v>
      </c>
      <c r="AJ482" s="24">
        <f>IF(OR(B482="Q2",B482="Q3"),Economic_peak/F482,Economic_nonpeak/F482)</f>
        <v>424.52830188679246</v>
      </c>
      <c r="AO482">
        <f>AF482/AI482</f>
        <v>6.0914878862678039</v>
      </c>
      <c r="AP482">
        <f>AG482/AJ482</f>
        <v>-153.23453547605359</v>
      </c>
    </row>
    <row r="483" spans="1:42" x14ac:dyDescent="0.25">
      <c r="A483" s="6">
        <v>477</v>
      </c>
      <c r="B483" s="1" t="s">
        <v>2</v>
      </c>
      <c r="C483" s="1"/>
      <c r="D483" s="1">
        <v>239</v>
      </c>
      <c r="E483" s="1">
        <v>17</v>
      </c>
      <c r="F483" s="1">
        <v>227</v>
      </c>
      <c r="G483" s="3">
        <v>-1</v>
      </c>
      <c r="N483" s="10">
        <f t="shared" si="112"/>
        <v>3909999.9999999995</v>
      </c>
      <c r="O483" s="10">
        <f t="shared" si="113"/>
        <v>15322500</v>
      </c>
      <c r="P483" s="24">
        <f t="shared" si="124"/>
        <v>19232500</v>
      </c>
      <c r="R483" s="10">
        <f t="shared" si="114"/>
        <v>2000000</v>
      </c>
      <c r="S483" s="10">
        <f t="shared" si="115"/>
        <v>2500000</v>
      </c>
      <c r="T483" s="10">
        <f t="shared" si="116"/>
        <v>15337400</v>
      </c>
      <c r="U483" s="24">
        <f t="shared" si="117"/>
        <v>4808125</v>
      </c>
      <c r="V483" s="10">
        <f t="shared" si="118"/>
        <v>300000</v>
      </c>
      <c r="W483" s="24">
        <f t="shared" si="119"/>
        <v>150163.93079202034</v>
      </c>
      <c r="X483" s="24">
        <f t="shared" si="125"/>
        <v>25095688.930792019</v>
      </c>
      <c r="Z483" s="28">
        <f t="shared" si="120"/>
        <v>-21185688.930792019</v>
      </c>
      <c r="AA483" s="28">
        <f t="shared" si="121"/>
        <v>-9773188.9307920188</v>
      </c>
      <c r="AB483" s="29"/>
      <c r="AC483" s="30">
        <f t="shared" si="122"/>
        <v>5019137.7861584043</v>
      </c>
      <c r="AD483" s="30">
        <f t="shared" si="123"/>
        <v>20076551.144633617</v>
      </c>
      <c r="AE483" s="24"/>
      <c r="AF483" s="24">
        <f t="shared" si="126"/>
        <v>-65243.399185788519</v>
      </c>
      <c r="AG483" s="24">
        <f t="shared" si="127"/>
        <v>-20942.956584289062</v>
      </c>
      <c r="AI483" s="24">
        <f>IF(OR(B483="Q2",B483="Q3"),Business_peak/E483,Business_nonpeak/E483)</f>
        <v>13529.411764705881</v>
      </c>
      <c r="AJ483" s="24">
        <f>IF(OR(B483="Q2",B483="Q3"),Economic_peak/F483,Economic_nonpeak/F483)</f>
        <v>297.3568281938326</v>
      </c>
      <c r="AO483">
        <f>AF483/AI483</f>
        <v>-4.8223382006887174</v>
      </c>
      <c r="AP483">
        <f>AG483/AJ483</f>
        <v>-70.430387327905436</v>
      </c>
    </row>
    <row r="484" spans="1:42" x14ac:dyDescent="0.25">
      <c r="A484" s="6">
        <v>478</v>
      </c>
      <c r="B484" s="1" t="s">
        <v>2</v>
      </c>
      <c r="C484" s="1"/>
      <c r="D484" s="1">
        <v>239</v>
      </c>
      <c r="E484" s="1">
        <v>15</v>
      </c>
      <c r="F484" s="1">
        <v>205</v>
      </c>
      <c r="G484" s="3">
        <v>0</v>
      </c>
      <c r="N484" s="10">
        <f t="shared" si="112"/>
        <v>3449999.9999999995</v>
      </c>
      <c r="O484" s="10">
        <f t="shared" si="113"/>
        <v>13837500</v>
      </c>
      <c r="P484" s="24">
        <f t="shared" si="124"/>
        <v>17287500</v>
      </c>
      <c r="R484" s="10">
        <f t="shared" si="114"/>
        <v>2000000</v>
      </c>
      <c r="S484" s="10">
        <f t="shared" si="115"/>
        <v>1500000</v>
      </c>
      <c r="T484" s="10">
        <f t="shared" si="116"/>
        <v>18044000</v>
      </c>
      <c r="U484" s="24">
        <f t="shared" si="117"/>
        <v>4321875</v>
      </c>
      <c r="V484" s="10">
        <f t="shared" si="118"/>
        <v>300000</v>
      </c>
      <c r="W484" s="24">
        <f t="shared" si="119"/>
        <v>150163.93079202034</v>
      </c>
      <c r="X484" s="24">
        <f t="shared" si="125"/>
        <v>26316038.930792019</v>
      </c>
      <c r="Z484" s="28">
        <f t="shared" si="120"/>
        <v>-22866038.930792019</v>
      </c>
      <c r="AA484" s="28">
        <f t="shared" si="121"/>
        <v>-12478538.930792019</v>
      </c>
      <c r="AB484" s="29"/>
      <c r="AC484" s="30">
        <f t="shared" si="122"/>
        <v>5263207.7861584043</v>
      </c>
      <c r="AD484" s="30">
        <f t="shared" si="123"/>
        <v>21052831.144633617</v>
      </c>
      <c r="AE484" s="24"/>
      <c r="AF484" s="24">
        <f t="shared" si="126"/>
        <v>-120880.51907722699</v>
      </c>
      <c r="AG484" s="24">
        <f t="shared" si="127"/>
        <v>-35196.737290895697</v>
      </c>
      <c r="AI484" s="24">
        <f>IF(OR(B484="Q2",B484="Q3"),Business_peak/E484,Business_nonpeak/E484)</f>
        <v>15333.333333333332</v>
      </c>
      <c r="AJ484" s="24">
        <f>IF(OR(B484="Q2",B484="Q3"),Economic_peak/F484,Economic_nonpeak/F484)</f>
        <v>329.26829268292681</v>
      </c>
      <c r="AO484">
        <f>AF484/AI484</f>
        <v>-7.8835121137321957</v>
      </c>
      <c r="AP484">
        <f>AG484/AJ484</f>
        <v>-106.89379473531287</v>
      </c>
    </row>
    <row r="485" spans="1:42" x14ac:dyDescent="0.25">
      <c r="A485" s="6">
        <v>479</v>
      </c>
      <c r="B485" s="1" t="s">
        <v>2</v>
      </c>
      <c r="C485" s="1"/>
      <c r="D485" s="1">
        <v>240</v>
      </c>
      <c r="E485" s="1">
        <v>17</v>
      </c>
      <c r="F485" s="1">
        <v>179</v>
      </c>
      <c r="G485" s="3">
        <v>-1</v>
      </c>
      <c r="N485" s="10">
        <f t="shared" si="112"/>
        <v>3909999.9999999995</v>
      </c>
      <c r="O485" s="10">
        <f t="shared" si="113"/>
        <v>12082500</v>
      </c>
      <c r="P485" s="24">
        <f t="shared" si="124"/>
        <v>15992500</v>
      </c>
      <c r="R485" s="10">
        <f t="shared" si="114"/>
        <v>2000000</v>
      </c>
      <c r="S485" s="10">
        <f t="shared" si="115"/>
        <v>2500000</v>
      </c>
      <c r="T485" s="10">
        <f t="shared" si="116"/>
        <v>15337400</v>
      </c>
      <c r="U485" s="24">
        <f t="shared" si="117"/>
        <v>3998125</v>
      </c>
      <c r="V485" s="10">
        <f t="shared" si="118"/>
        <v>300000</v>
      </c>
      <c r="W485" s="24">
        <f t="shared" si="119"/>
        <v>150163.93079202034</v>
      </c>
      <c r="X485" s="24">
        <f t="shared" si="125"/>
        <v>24285688.930792019</v>
      </c>
      <c r="Z485" s="28">
        <f t="shared" si="120"/>
        <v>-20375688.930792019</v>
      </c>
      <c r="AA485" s="28">
        <f t="shared" si="121"/>
        <v>-12203188.930792019</v>
      </c>
      <c r="AB485" s="29"/>
      <c r="AC485" s="30">
        <f t="shared" si="122"/>
        <v>4857137.7861584043</v>
      </c>
      <c r="AD485" s="30">
        <f t="shared" si="123"/>
        <v>19428551.144633617</v>
      </c>
      <c r="AE485" s="24"/>
      <c r="AF485" s="24">
        <f t="shared" si="126"/>
        <v>-55713.987421082631</v>
      </c>
      <c r="AG485" s="24">
        <f t="shared" si="127"/>
        <v>-41039.39186946155</v>
      </c>
      <c r="AI485" s="24">
        <f>IF(OR(B485="Q2",B485="Q3"),Business_peak/E485,Business_nonpeak/E485)</f>
        <v>13529.411764705881</v>
      </c>
      <c r="AJ485" s="24">
        <f>IF(OR(B485="Q2",B485="Q3"),Economic_peak/F485,Economic_nonpeak/F485)</f>
        <v>377.09497206703912</v>
      </c>
      <c r="AO485">
        <f>AF485/AI485</f>
        <v>-4.1179903746017601</v>
      </c>
      <c r="AP485">
        <f>AG485/AJ485</f>
        <v>-108.83038732790544</v>
      </c>
    </row>
    <row r="486" spans="1:42" x14ac:dyDescent="0.25">
      <c r="A486" s="6">
        <v>480</v>
      </c>
      <c r="B486" s="1" t="s">
        <v>2</v>
      </c>
      <c r="C486" s="1"/>
      <c r="D486" s="1">
        <v>240</v>
      </c>
      <c r="E486" s="1">
        <v>17</v>
      </c>
      <c r="F486" s="1">
        <v>222</v>
      </c>
      <c r="G486" s="3">
        <v>2</v>
      </c>
      <c r="N486" s="10">
        <f t="shared" si="112"/>
        <v>3909999.9999999995</v>
      </c>
      <c r="O486" s="10">
        <f t="shared" si="113"/>
        <v>14985000</v>
      </c>
      <c r="P486" s="24">
        <f t="shared" si="124"/>
        <v>18895000</v>
      </c>
      <c r="R486" s="10">
        <f t="shared" si="114"/>
        <v>2000000</v>
      </c>
      <c r="S486" s="10">
        <f t="shared" si="115"/>
        <v>1500000</v>
      </c>
      <c r="T486" s="10">
        <f t="shared" si="116"/>
        <v>23457200</v>
      </c>
      <c r="U486" s="24">
        <f t="shared" si="117"/>
        <v>4723750</v>
      </c>
      <c r="V486" s="10">
        <f t="shared" si="118"/>
        <v>300000</v>
      </c>
      <c r="W486" s="24">
        <f t="shared" si="119"/>
        <v>150163.93079202034</v>
      </c>
      <c r="X486" s="24">
        <f t="shared" si="125"/>
        <v>32131113.930792019</v>
      </c>
      <c r="Z486" s="28">
        <f t="shared" si="120"/>
        <v>-28221113.930792019</v>
      </c>
      <c r="AA486" s="28">
        <f t="shared" si="121"/>
        <v>-17146113.930792019</v>
      </c>
      <c r="AB486" s="29"/>
      <c r="AC486" s="30">
        <f t="shared" si="122"/>
        <v>6426222.7861584043</v>
      </c>
      <c r="AD486" s="30">
        <f t="shared" si="123"/>
        <v>25704891.144633617</v>
      </c>
      <c r="AE486" s="24"/>
      <c r="AF486" s="24">
        <f t="shared" si="126"/>
        <v>-148013.10506814145</v>
      </c>
      <c r="AG486" s="24">
        <f t="shared" si="127"/>
        <v>-48287.797948800078</v>
      </c>
      <c r="AI486" s="24">
        <f>IF(OR(B486="Q2",B486="Q3"),Business_peak/E486,Business_nonpeak/E486)</f>
        <v>13529.411764705881</v>
      </c>
      <c r="AJ486" s="24">
        <f>IF(OR(B486="Q2",B486="Q3"),Economic_peak/F486,Economic_nonpeak/F486)</f>
        <v>304.05405405405406</v>
      </c>
      <c r="AO486">
        <f>AF486/AI486</f>
        <v>-10.940099070253934</v>
      </c>
      <c r="AP486">
        <f>AG486/AJ486</f>
        <v>-158.81320214272026</v>
      </c>
    </row>
    <row r="487" spans="1:42" x14ac:dyDescent="0.25">
      <c r="A487" s="6">
        <v>481</v>
      </c>
      <c r="B487" s="1" t="s">
        <v>2</v>
      </c>
      <c r="C487" s="1"/>
      <c r="D487" s="1">
        <v>241</v>
      </c>
      <c r="E487" s="1">
        <v>22</v>
      </c>
      <c r="F487" s="1">
        <v>206</v>
      </c>
      <c r="G487" s="3">
        <v>-2</v>
      </c>
      <c r="N487" s="10">
        <f t="shared" si="112"/>
        <v>5059999.9999999991</v>
      </c>
      <c r="O487" s="10">
        <f t="shared" si="113"/>
        <v>13905000</v>
      </c>
      <c r="P487" s="24">
        <f t="shared" si="124"/>
        <v>18965000</v>
      </c>
      <c r="R487" s="10">
        <f t="shared" si="114"/>
        <v>2000000</v>
      </c>
      <c r="S487" s="10">
        <f t="shared" si="115"/>
        <v>2500000</v>
      </c>
      <c r="T487" s="10">
        <f t="shared" si="116"/>
        <v>12630800</v>
      </c>
      <c r="U487" s="24">
        <f t="shared" si="117"/>
        <v>4741250</v>
      </c>
      <c r="V487" s="10">
        <f t="shared" si="118"/>
        <v>300000</v>
      </c>
      <c r="W487" s="24">
        <f t="shared" si="119"/>
        <v>150163.93079202034</v>
      </c>
      <c r="X487" s="24">
        <f t="shared" si="125"/>
        <v>22322213.930792019</v>
      </c>
      <c r="Z487" s="28">
        <f t="shared" si="120"/>
        <v>-17262213.930792019</v>
      </c>
      <c r="AA487" s="28">
        <f t="shared" si="121"/>
        <v>-8417213.9307920188</v>
      </c>
      <c r="AB487" s="29"/>
      <c r="AC487" s="30">
        <f t="shared" si="122"/>
        <v>4464442.7861584043</v>
      </c>
      <c r="AD487" s="30">
        <f t="shared" si="123"/>
        <v>17857771.144633617</v>
      </c>
      <c r="AE487" s="24"/>
      <c r="AF487" s="24">
        <f t="shared" si="126"/>
        <v>27070.782447345216</v>
      </c>
      <c r="AG487" s="24">
        <f t="shared" si="127"/>
        <v>-19188.209439969014</v>
      </c>
      <c r="AI487" s="24">
        <f>IF(OR(B487="Q2",B487="Q3"),Business_peak/E487,Business_nonpeak/E487)</f>
        <v>10454.545454545454</v>
      </c>
      <c r="AJ487" s="24">
        <f>IF(OR(B487="Q2",B487="Q3"),Economic_peak/F487,Economic_nonpeak/F487)</f>
        <v>327.66990291262135</v>
      </c>
      <c r="AO487">
        <f>AF487/AI487</f>
        <v>2.5893791906156296</v>
      </c>
      <c r="AP487">
        <f>AG487/AJ487</f>
        <v>-58.559572513090622</v>
      </c>
    </row>
    <row r="488" spans="1:42" x14ac:dyDescent="0.25">
      <c r="A488" s="6">
        <v>482</v>
      </c>
      <c r="B488" s="1" t="s">
        <v>2</v>
      </c>
      <c r="C488" s="1"/>
      <c r="D488" s="1">
        <v>241</v>
      </c>
      <c r="E488" s="1">
        <v>27</v>
      </c>
      <c r="F488" s="1">
        <v>229</v>
      </c>
      <c r="G488" s="3">
        <v>1</v>
      </c>
      <c r="N488" s="10">
        <f t="shared" si="112"/>
        <v>6209999.9999999991</v>
      </c>
      <c r="O488" s="10">
        <f t="shared" si="113"/>
        <v>15457500</v>
      </c>
      <c r="P488" s="24">
        <f t="shared" si="124"/>
        <v>21667500</v>
      </c>
      <c r="R488" s="10">
        <f t="shared" si="114"/>
        <v>2000000</v>
      </c>
      <c r="S488" s="10">
        <f t="shared" si="115"/>
        <v>1500000</v>
      </c>
      <c r="T488" s="10">
        <f t="shared" si="116"/>
        <v>20750600</v>
      </c>
      <c r="U488" s="24">
        <f t="shared" si="117"/>
        <v>5416875</v>
      </c>
      <c r="V488" s="10">
        <f t="shared" si="118"/>
        <v>300000</v>
      </c>
      <c r="W488" s="24">
        <f t="shared" si="119"/>
        <v>150163.93079202034</v>
      </c>
      <c r="X488" s="24">
        <f t="shared" si="125"/>
        <v>30117638.930792019</v>
      </c>
      <c r="Z488" s="28">
        <f t="shared" si="120"/>
        <v>-23907638.930792019</v>
      </c>
      <c r="AA488" s="28">
        <f t="shared" si="121"/>
        <v>-14660138.930792019</v>
      </c>
      <c r="AB488" s="29"/>
      <c r="AC488" s="30">
        <f t="shared" si="122"/>
        <v>6023527.7861584043</v>
      </c>
      <c r="AD488" s="30">
        <f t="shared" si="123"/>
        <v>24094111.144633617</v>
      </c>
      <c r="AE488" s="24"/>
      <c r="AF488" s="24">
        <f t="shared" si="126"/>
        <v>6906.3782904294358</v>
      </c>
      <c r="AG488" s="24">
        <f t="shared" si="127"/>
        <v>-37714.45914687169</v>
      </c>
      <c r="AI488" s="24">
        <f>IF(OR(B488="Q2",B488="Q3"),Business_peak/E488,Business_nonpeak/E488)</f>
        <v>8518.5185185185182</v>
      </c>
      <c r="AJ488" s="24">
        <f>IF(OR(B488="Q2",B488="Q3"),Economic_peak/F488,Economic_nonpeak/F488)</f>
        <v>294.7598253275109</v>
      </c>
      <c r="AO488">
        <f>AF488/AI488</f>
        <v>0.81074875583302075</v>
      </c>
      <c r="AP488">
        <f>AG488/AJ488</f>
        <v>-127.94979473531285</v>
      </c>
    </row>
    <row r="489" spans="1:42" x14ac:dyDescent="0.25">
      <c r="A489" s="6">
        <v>483</v>
      </c>
      <c r="B489" s="1" t="s">
        <v>2</v>
      </c>
      <c r="C489" s="1"/>
      <c r="D489" s="1">
        <v>242</v>
      </c>
      <c r="E489" s="1">
        <v>22</v>
      </c>
      <c r="F489" s="1">
        <v>157</v>
      </c>
      <c r="G489" s="3">
        <v>-1</v>
      </c>
      <c r="N489" s="10">
        <f t="shared" si="112"/>
        <v>5059999.9999999991</v>
      </c>
      <c r="O489" s="10">
        <f t="shared" si="113"/>
        <v>10597500</v>
      </c>
      <c r="P489" s="24">
        <f t="shared" si="124"/>
        <v>15657500</v>
      </c>
      <c r="R489" s="10">
        <f t="shared" si="114"/>
        <v>2000000</v>
      </c>
      <c r="S489" s="10">
        <f t="shared" si="115"/>
        <v>2500000</v>
      </c>
      <c r="T489" s="10">
        <f t="shared" si="116"/>
        <v>15337400</v>
      </c>
      <c r="U489" s="24">
        <f t="shared" si="117"/>
        <v>3914375</v>
      </c>
      <c r="V489" s="10">
        <f t="shared" si="118"/>
        <v>300000</v>
      </c>
      <c r="W489" s="24">
        <f t="shared" si="119"/>
        <v>150163.93079202034</v>
      </c>
      <c r="X489" s="24">
        <f t="shared" si="125"/>
        <v>24201938.930792019</v>
      </c>
      <c r="Z489" s="28">
        <f t="shared" si="120"/>
        <v>-19141938.930792019</v>
      </c>
      <c r="AA489" s="28">
        <f t="shared" si="121"/>
        <v>-13604438.930792019</v>
      </c>
      <c r="AB489" s="29"/>
      <c r="AC489" s="30">
        <f t="shared" si="122"/>
        <v>4840387.7861584043</v>
      </c>
      <c r="AD489" s="30">
        <f t="shared" si="123"/>
        <v>19361551.144633617</v>
      </c>
      <c r="AE489" s="24"/>
      <c r="AF489" s="24">
        <f t="shared" si="126"/>
        <v>9982.3733564361246</v>
      </c>
      <c r="AG489" s="24">
        <f t="shared" si="127"/>
        <v>-55821.981812952974</v>
      </c>
      <c r="AI489" s="24">
        <f>IF(OR(B489="Q2",B489="Q3"),Business_peak/E489,Business_nonpeak/E489)</f>
        <v>10454.545454545454</v>
      </c>
      <c r="AJ489" s="24">
        <f>IF(OR(B489="Q2",B489="Q3"),Economic_peak/F489,Economic_nonpeak/F489)</f>
        <v>429.93630573248407</v>
      </c>
      <c r="AO489">
        <f>AF489/AI489</f>
        <v>0.95483571235475984</v>
      </c>
      <c r="AP489">
        <f>AG489/AJ489</f>
        <v>-129.83779473531285</v>
      </c>
    </row>
    <row r="490" spans="1:42" x14ac:dyDescent="0.25">
      <c r="A490" s="6">
        <v>484</v>
      </c>
      <c r="B490" s="1" t="s">
        <v>2</v>
      </c>
      <c r="C490" s="1"/>
      <c r="D490" s="1">
        <v>242</v>
      </c>
      <c r="E490" s="1">
        <v>19</v>
      </c>
      <c r="F490" s="1">
        <v>221</v>
      </c>
      <c r="G490" s="3">
        <v>1</v>
      </c>
      <c r="N490" s="10">
        <f t="shared" si="112"/>
        <v>4369999.9999999991</v>
      </c>
      <c r="O490" s="10">
        <f t="shared" si="113"/>
        <v>14917500</v>
      </c>
      <c r="P490" s="24">
        <f t="shared" si="124"/>
        <v>19287500</v>
      </c>
      <c r="R490" s="10">
        <f t="shared" si="114"/>
        <v>2000000</v>
      </c>
      <c r="S490" s="10">
        <f t="shared" si="115"/>
        <v>1500000</v>
      </c>
      <c r="T490" s="10">
        <f t="shared" si="116"/>
        <v>20750600</v>
      </c>
      <c r="U490" s="24">
        <f t="shared" si="117"/>
        <v>4821875</v>
      </c>
      <c r="V490" s="10">
        <f t="shared" si="118"/>
        <v>300000</v>
      </c>
      <c r="W490" s="24">
        <f t="shared" si="119"/>
        <v>150163.93079202034</v>
      </c>
      <c r="X490" s="24">
        <f t="shared" si="125"/>
        <v>29522638.930792019</v>
      </c>
      <c r="Z490" s="28">
        <f t="shared" si="120"/>
        <v>-25152638.930792019</v>
      </c>
      <c r="AA490" s="28">
        <f t="shared" si="121"/>
        <v>-14605138.930792019</v>
      </c>
      <c r="AB490" s="29"/>
      <c r="AC490" s="30">
        <f t="shared" si="122"/>
        <v>5904527.7861584043</v>
      </c>
      <c r="AD490" s="30">
        <f t="shared" si="123"/>
        <v>23618111.144633617</v>
      </c>
      <c r="AE490" s="24"/>
      <c r="AF490" s="24">
        <f t="shared" si="126"/>
        <v>-80764.62032412659</v>
      </c>
      <c r="AG490" s="24">
        <f t="shared" si="127"/>
        <v>-39369.28119743718</v>
      </c>
      <c r="AI490" s="24">
        <f>IF(OR(B490="Q2",B490="Q3"),Business_peak/E490,Business_nonpeak/E490)</f>
        <v>12105.263157894735</v>
      </c>
      <c r="AJ490" s="24">
        <f>IF(OR(B490="Q2",B490="Q3"),Economic_peak/F490,Economic_nonpeak/F490)</f>
        <v>305.42986425339365</v>
      </c>
      <c r="AO490">
        <f>AF490/AI490</f>
        <v>-6.6718599398191545</v>
      </c>
      <c r="AP490">
        <f>AG490/AJ490</f>
        <v>-128.89794288346098</v>
      </c>
    </row>
    <row r="491" spans="1:42" x14ac:dyDescent="0.25">
      <c r="A491" s="6">
        <v>485</v>
      </c>
      <c r="B491" s="1" t="s">
        <v>2</v>
      </c>
      <c r="C491" s="1"/>
      <c r="D491" s="1">
        <v>243</v>
      </c>
      <c r="E491" s="1">
        <v>22</v>
      </c>
      <c r="F491" s="1">
        <v>240</v>
      </c>
      <c r="G491" s="3">
        <v>0</v>
      </c>
      <c r="N491" s="10">
        <f t="shared" si="112"/>
        <v>5059999.9999999991</v>
      </c>
      <c r="O491" s="10">
        <f t="shared" si="113"/>
        <v>16200000</v>
      </c>
      <c r="P491" s="24">
        <f t="shared" si="124"/>
        <v>21260000</v>
      </c>
      <c r="R491" s="10">
        <f t="shared" si="114"/>
        <v>2000000</v>
      </c>
      <c r="S491" s="10">
        <f t="shared" si="115"/>
        <v>2500000</v>
      </c>
      <c r="T491" s="10">
        <f t="shared" si="116"/>
        <v>18044000</v>
      </c>
      <c r="U491" s="24">
        <f t="shared" si="117"/>
        <v>5315000</v>
      </c>
      <c r="V491" s="10">
        <f t="shared" si="118"/>
        <v>300000</v>
      </c>
      <c r="W491" s="24">
        <f t="shared" si="119"/>
        <v>150163.93079202034</v>
      </c>
      <c r="X491" s="24">
        <f t="shared" si="125"/>
        <v>28309163.930792019</v>
      </c>
      <c r="Z491" s="28">
        <f t="shared" si="120"/>
        <v>-23249163.930792019</v>
      </c>
      <c r="AA491" s="28">
        <f t="shared" si="121"/>
        <v>-12109163.930792019</v>
      </c>
      <c r="AB491" s="29"/>
      <c r="AC491" s="30">
        <f t="shared" si="122"/>
        <v>5661832.7861584043</v>
      </c>
      <c r="AD491" s="30">
        <f t="shared" si="123"/>
        <v>22647331.144633617</v>
      </c>
      <c r="AE491" s="24"/>
      <c r="AF491" s="24">
        <f t="shared" si="126"/>
        <v>-27356.035734472967</v>
      </c>
      <c r="AG491" s="24">
        <f t="shared" si="127"/>
        <v>-26863.879769306739</v>
      </c>
      <c r="AI491" s="24">
        <f>IF(OR(B491="Q2",B491="Q3"),Business_peak/E491,Business_nonpeak/E491)</f>
        <v>10454.545454545454</v>
      </c>
      <c r="AJ491" s="24">
        <f>IF(OR(B491="Q2",B491="Q3"),Economic_peak/F491,Economic_nonpeak/F491)</f>
        <v>281.25</v>
      </c>
      <c r="AO491">
        <f>AF491/AI491</f>
        <v>-2.6166642876452406</v>
      </c>
      <c r="AP491">
        <f>AG491/AJ491</f>
        <v>-95.516016957535072</v>
      </c>
    </row>
    <row r="492" spans="1:42" x14ac:dyDescent="0.25">
      <c r="A492" s="6">
        <v>486</v>
      </c>
      <c r="B492" s="1" t="s">
        <v>2</v>
      </c>
      <c r="C492" s="1"/>
      <c r="D492" s="1">
        <v>243</v>
      </c>
      <c r="E492" s="1">
        <v>24</v>
      </c>
      <c r="F492" s="1">
        <v>164</v>
      </c>
      <c r="G492" s="3">
        <v>2</v>
      </c>
      <c r="N492" s="10">
        <f t="shared" si="112"/>
        <v>5519999.9999999991</v>
      </c>
      <c r="O492" s="10">
        <f t="shared" si="113"/>
        <v>11070000</v>
      </c>
      <c r="P492" s="24">
        <f t="shared" si="124"/>
        <v>16590000</v>
      </c>
      <c r="R492" s="10">
        <f t="shared" si="114"/>
        <v>2000000</v>
      </c>
      <c r="S492" s="10">
        <f t="shared" si="115"/>
        <v>1500000</v>
      </c>
      <c r="T492" s="10">
        <f t="shared" si="116"/>
        <v>23457200</v>
      </c>
      <c r="U492" s="24">
        <f t="shared" si="117"/>
        <v>4147500</v>
      </c>
      <c r="V492" s="10">
        <f t="shared" si="118"/>
        <v>300000</v>
      </c>
      <c r="W492" s="24">
        <f t="shared" si="119"/>
        <v>150163.93079202034</v>
      </c>
      <c r="X492" s="24">
        <f t="shared" si="125"/>
        <v>31554863.930792019</v>
      </c>
      <c r="Z492" s="28">
        <f t="shared" si="120"/>
        <v>-26034863.930792019</v>
      </c>
      <c r="AA492" s="28">
        <f t="shared" si="121"/>
        <v>-20484863.930792019</v>
      </c>
      <c r="AB492" s="29"/>
      <c r="AC492" s="30">
        <f t="shared" si="122"/>
        <v>6310972.7861584043</v>
      </c>
      <c r="AD492" s="30">
        <f t="shared" si="123"/>
        <v>25243891.144633617</v>
      </c>
      <c r="AE492" s="24"/>
      <c r="AF492" s="24">
        <f t="shared" si="126"/>
        <v>-32957.199423266888</v>
      </c>
      <c r="AG492" s="24">
        <f t="shared" si="127"/>
        <v>-86426.165516058638</v>
      </c>
      <c r="AI492" s="24">
        <f>IF(OR(B492="Q2",B492="Q3"),Business_peak/E492,Business_nonpeak/E492)</f>
        <v>9583.3333333333321</v>
      </c>
      <c r="AJ492" s="24">
        <f>IF(OR(B492="Q2",B492="Q3"),Economic_peak/F492,Economic_nonpeak/F492)</f>
        <v>411.58536585365852</v>
      </c>
      <c r="AO492">
        <f>AF492/AI492</f>
        <v>-3.4390121137321974</v>
      </c>
      <c r="AP492">
        <f>AG492/AJ492</f>
        <v>-209.98357251309062</v>
      </c>
    </row>
    <row r="493" spans="1:42" x14ac:dyDescent="0.25">
      <c r="A493" s="6">
        <v>487</v>
      </c>
      <c r="B493" s="1" t="s">
        <v>2</v>
      </c>
      <c r="C493" s="1"/>
      <c r="D493" s="1">
        <v>244</v>
      </c>
      <c r="E493" s="1">
        <v>23</v>
      </c>
      <c r="F493" s="1">
        <v>222</v>
      </c>
      <c r="G493" s="3">
        <v>-1</v>
      </c>
      <c r="N493" s="10">
        <f t="shared" si="112"/>
        <v>5289999.9999999991</v>
      </c>
      <c r="O493" s="10">
        <f t="shared" si="113"/>
        <v>14985000</v>
      </c>
      <c r="P493" s="24">
        <f t="shared" si="124"/>
        <v>20275000</v>
      </c>
      <c r="R493" s="10">
        <f t="shared" si="114"/>
        <v>2000000</v>
      </c>
      <c r="S493" s="10">
        <f t="shared" si="115"/>
        <v>2500000</v>
      </c>
      <c r="T493" s="10">
        <f t="shared" si="116"/>
        <v>15337400</v>
      </c>
      <c r="U493" s="24">
        <f t="shared" si="117"/>
        <v>5068750</v>
      </c>
      <c r="V493" s="10">
        <f t="shared" si="118"/>
        <v>300000</v>
      </c>
      <c r="W493" s="24">
        <f t="shared" si="119"/>
        <v>150163.93079202034</v>
      </c>
      <c r="X493" s="24">
        <f t="shared" si="125"/>
        <v>25356313.930792019</v>
      </c>
      <c r="Z493" s="28">
        <f t="shared" si="120"/>
        <v>-20066313.930792019</v>
      </c>
      <c r="AA493" s="28">
        <f t="shared" si="121"/>
        <v>-10371313.930792019</v>
      </c>
      <c r="AB493" s="29"/>
      <c r="AC493" s="30">
        <f t="shared" si="122"/>
        <v>5071262.7861584043</v>
      </c>
      <c r="AD493" s="30">
        <f t="shared" si="123"/>
        <v>20285051.144633617</v>
      </c>
      <c r="AE493" s="24"/>
      <c r="AF493" s="24">
        <f t="shared" si="126"/>
        <v>9510.3136452867293</v>
      </c>
      <c r="AG493" s="24">
        <f t="shared" si="127"/>
        <v>-23874.104255106384</v>
      </c>
      <c r="AI493" s="24">
        <f>IF(OR(B493="Q2",B493="Q3"),Business_peak/E493,Business_nonpeak/E493)</f>
        <v>9999.9999999999982</v>
      </c>
      <c r="AJ493" s="24">
        <f>IF(OR(B493="Q2",B493="Q3"),Economic_peak/F493,Economic_nonpeak/F493)</f>
        <v>304.05405405405406</v>
      </c>
      <c r="AO493">
        <f>AF493/AI493</f>
        <v>0.9510313645286731</v>
      </c>
      <c r="AP493">
        <f>AG493/AJ493</f>
        <v>-78.519276216794324</v>
      </c>
    </row>
    <row r="494" spans="1:42" x14ac:dyDescent="0.25">
      <c r="A494" s="6">
        <v>488</v>
      </c>
      <c r="B494" s="1" t="s">
        <v>2</v>
      </c>
      <c r="C494" s="1"/>
      <c r="D494" s="1">
        <v>244</v>
      </c>
      <c r="E494" s="1">
        <v>28</v>
      </c>
      <c r="F494" s="1">
        <v>223</v>
      </c>
      <c r="G494" s="3">
        <v>1</v>
      </c>
      <c r="N494" s="10">
        <f t="shared" si="112"/>
        <v>6439999.9999999991</v>
      </c>
      <c r="O494" s="10">
        <f t="shared" si="113"/>
        <v>15052500</v>
      </c>
      <c r="P494" s="24">
        <f t="shared" si="124"/>
        <v>21492500</v>
      </c>
      <c r="R494" s="10">
        <f t="shared" si="114"/>
        <v>2000000</v>
      </c>
      <c r="S494" s="10">
        <f t="shared" si="115"/>
        <v>1500000</v>
      </c>
      <c r="T494" s="10">
        <f t="shared" si="116"/>
        <v>20750600</v>
      </c>
      <c r="U494" s="24">
        <f t="shared" si="117"/>
        <v>5373125</v>
      </c>
      <c r="V494" s="10">
        <f t="shared" si="118"/>
        <v>300000</v>
      </c>
      <c r="W494" s="24">
        <f t="shared" si="119"/>
        <v>150163.93079202034</v>
      </c>
      <c r="X494" s="24">
        <f t="shared" si="125"/>
        <v>30073888.930792019</v>
      </c>
      <c r="Z494" s="28">
        <f t="shared" si="120"/>
        <v>-23633888.930792019</v>
      </c>
      <c r="AA494" s="28">
        <f t="shared" si="121"/>
        <v>-15021388.930792019</v>
      </c>
      <c r="AB494" s="29"/>
      <c r="AC494" s="30">
        <f t="shared" si="122"/>
        <v>6014777.7861584043</v>
      </c>
      <c r="AD494" s="30">
        <f t="shared" si="123"/>
        <v>24059111.144633617</v>
      </c>
      <c r="AE494" s="24"/>
      <c r="AF494" s="24">
        <f t="shared" si="126"/>
        <v>15186.507637199813</v>
      </c>
      <c r="AG494" s="24">
        <f t="shared" si="127"/>
        <v>-40388.390783110393</v>
      </c>
      <c r="AI494" s="24">
        <f>IF(OR(B494="Q2",B494="Q3"),Business_peak/E494,Business_nonpeak/E494)</f>
        <v>8214.2857142857138</v>
      </c>
      <c r="AJ494" s="24">
        <f>IF(OR(B494="Q2",B494="Q3"),Economic_peak/F494,Economic_nonpeak/F494)</f>
        <v>302.69058295964123</v>
      </c>
      <c r="AO494">
        <f>AF494/AI494</f>
        <v>1.8487922340938905</v>
      </c>
      <c r="AP494">
        <f>AG494/AJ494</f>
        <v>-133.43127621679434</v>
      </c>
    </row>
    <row r="495" spans="1:42" x14ac:dyDescent="0.25">
      <c r="A495" s="6">
        <v>489</v>
      </c>
      <c r="B495" s="1" t="s">
        <v>2</v>
      </c>
      <c r="C495" s="1"/>
      <c r="D495" s="1">
        <v>245</v>
      </c>
      <c r="E495" s="1">
        <v>15</v>
      </c>
      <c r="F495" s="1">
        <v>204</v>
      </c>
      <c r="G495" s="3">
        <v>-1</v>
      </c>
      <c r="N495" s="10">
        <f t="shared" si="112"/>
        <v>3449999.9999999995</v>
      </c>
      <c r="O495" s="10">
        <f t="shared" si="113"/>
        <v>13770000</v>
      </c>
      <c r="P495" s="24">
        <f t="shared" si="124"/>
        <v>17220000</v>
      </c>
      <c r="R495" s="10">
        <f t="shared" si="114"/>
        <v>2000000</v>
      </c>
      <c r="S495" s="10">
        <f t="shared" si="115"/>
        <v>2500000</v>
      </c>
      <c r="T495" s="10">
        <f t="shared" si="116"/>
        <v>15337400</v>
      </c>
      <c r="U495" s="24">
        <f t="shared" si="117"/>
        <v>4305000</v>
      </c>
      <c r="V495" s="10">
        <f t="shared" si="118"/>
        <v>300000</v>
      </c>
      <c r="W495" s="24">
        <f t="shared" si="119"/>
        <v>150163.93079202034</v>
      </c>
      <c r="X495" s="24">
        <f t="shared" si="125"/>
        <v>24592563.930792019</v>
      </c>
      <c r="Z495" s="28">
        <f t="shared" si="120"/>
        <v>-21142563.930792019</v>
      </c>
      <c r="AA495" s="28">
        <f t="shared" si="121"/>
        <v>-10822563.930792019</v>
      </c>
      <c r="AB495" s="29"/>
      <c r="AC495" s="30">
        <f t="shared" si="122"/>
        <v>4918512.7861584043</v>
      </c>
      <c r="AD495" s="30">
        <f t="shared" si="123"/>
        <v>19674051.144633617</v>
      </c>
      <c r="AE495" s="24"/>
      <c r="AF495" s="24">
        <f t="shared" si="126"/>
        <v>-97900.852410560314</v>
      </c>
      <c r="AG495" s="24">
        <f t="shared" si="127"/>
        <v>-28941.427179576556</v>
      </c>
      <c r="AI495" s="24">
        <f>IF(OR(B495="Q2",B495="Q3"),Business_peak/E495,Business_nonpeak/E495)</f>
        <v>15333.333333333332</v>
      </c>
      <c r="AJ495" s="24">
        <f>IF(OR(B495="Q2",B495="Q3"),Economic_peak/F495,Economic_nonpeak/F495)</f>
        <v>330.88235294117646</v>
      </c>
      <c r="AO495">
        <f>AF495/AI495</f>
        <v>-6.3848382006887165</v>
      </c>
      <c r="AP495">
        <f>AG495/AJ495</f>
        <v>-87.467424364942488</v>
      </c>
    </row>
    <row r="496" spans="1:42" x14ac:dyDescent="0.25">
      <c r="A496" s="6">
        <v>490</v>
      </c>
      <c r="B496" s="1" t="s">
        <v>2</v>
      </c>
      <c r="C496" s="1"/>
      <c r="D496" s="1">
        <v>245</v>
      </c>
      <c r="E496" s="1">
        <v>27</v>
      </c>
      <c r="F496" s="1">
        <v>206</v>
      </c>
      <c r="G496" s="3">
        <v>1</v>
      </c>
      <c r="N496" s="10">
        <f t="shared" si="112"/>
        <v>6209999.9999999991</v>
      </c>
      <c r="O496" s="10">
        <f t="shared" si="113"/>
        <v>13905000</v>
      </c>
      <c r="P496" s="24">
        <f t="shared" si="124"/>
        <v>20115000</v>
      </c>
      <c r="R496" s="10">
        <f t="shared" si="114"/>
        <v>2000000</v>
      </c>
      <c r="S496" s="10">
        <f t="shared" si="115"/>
        <v>1500000</v>
      </c>
      <c r="T496" s="10">
        <f t="shared" si="116"/>
        <v>20750600</v>
      </c>
      <c r="U496" s="24">
        <f t="shared" si="117"/>
        <v>5028750</v>
      </c>
      <c r="V496" s="10">
        <f t="shared" si="118"/>
        <v>300000</v>
      </c>
      <c r="W496" s="24">
        <f t="shared" si="119"/>
        <v>150163.93079202034</v>
      </c>
      <c r="X496" s="24">
        <f t="shared" si="125"/>
        <v>29729513.930792019</v>
      </c>
      <c r="Z496" s="28">
        <f t="shared" si="120"/>
        <v>-23519513.930792019</v>
      </c>
      <c r="AA496" s="28">
        <f t="shared" si="121"/>
        <v>-15824513.930792019</v>
      </c>
      <c r="AB496" s="29"/>
      <c r="AC496" s="30">
        <f t="shared" si="122"/>
        <v>5945902.7861584043</v>
      </c>
      <c r="AD496" s="30">
        <f t="shared" si="123"/>
        <v>23783611.144633617</v>
      </c>
      <c r="AE496" s="24"/>
      <c r="AF496" s="24">
        <f t="shared" si="126"/>
        <v>9781.3782904294349</v>
      </c>
      <c r="AG496" s="24">
        <f t="shared" si="127"/>
        <v>-47954.423032202023</v>
      </c>
      <c r="AI496" s="24">
        <f>IF(OR(B496="Q2",B496="Q3"),Business_peak/E496,Business_nonpeak/E496)</f>
        <v>8518.5185185185182</v>
      </c>
      <c r="AJ496" s="24">
        <f>IF(OR(B496="Q2",B496="Q3"),Economic_peak/F496,Economic_nonpeak/F496)</f>
        <v>327.66990291262135</v>
      </c>
      <c r="AO496">
        <f>AF496/AI496</f>
        <v>1.1482487558330206</v>
      </c>
      <c r="AP496">
        <f>AG496/AJ496</f>
        <v>-146.34979473531286</v>
      </c>
    </row>
    <row r="497" spans="1:42" x14ac:dyDescent="0.25">
      <c r="A497" s="6">
        <v>491</v>
      </c>
      <c r="B497" s="1" t="s">
        <v>2</v>
      </c>
      <c r="C497" s="1"/>
      <c r="D497" s="1">
        <v>246</v>
      </c>
      <c r="E497" s="1">
        <v>23</v>
      </c>
      <c r="F497" s="1">
        <v>235</v>
      </c>
      <c r="G497" s="3">
        <v>-1</v>
      </c>
      <c r="N497" s="10">
        <f t="shared" si="112"/>
        <v>5289999.9999999991</v>
      </c>
      <c r="O497" s="10">
        <f t="shared" si="113"/>
        <v>15862500</v>
      </c>
      <c r="P497" s="24">
        <f t="shared" si="124"/>
        <v>21152500</v>
      </c>
      <c r="R497" s="10">
        <f t="shared" si="114"/>
        <v>2000000</v>
      </c>
      <c r="S497" s="10">
        <f t="shared" si="115"/>
        <v>2500000</v>
      </c>
      <c r="T497" s="10">
        <f t="shared" si="116"/>
        <v>15337400</v>
      </c>
      <c r="U497" s="24">
        <f t="shared" si="117"/>
        <v>5288125</v>
      </c>
      <c r="V497" s="10">
        <f t="shared" si="118"/>
        <v>300000</v>
      </c>
      <c r="W497" s="24">
        <f t="shared" si="119"/>
        <v>150163.93079202034</v>
      </c>
      <c r="X497" s="24">
        <f t="shared" si="125"/>
        <v>25575688.930792019</v>
      </c>
      <c r="Z497" s="28">
        <f t="shared" si="120"/>
        <v>-20285688.930792019</v>
      </c>
      <c r="AA497" s="28">
        <f t="shared" si="121"/>
        <v>-9713188.9307920188</v>
      </c>
      <c r="AB497" s="29"/>
      <c r="AC497" s="30">
        <f t="shared" si="122"/>
        <v>5115137.7861584043</v>
      </c>
      <c r="AD497" s="30">
        <f t="shared" si="123"/>
        <v>20460551.144633617</v>
      </c>
      <c r="AE497" s="24"/>
      <c r="AF497" s="24">
        <f t="shared" si="126"/>
        <v>7602.7049496345544</v>
      </c>
      <c r="AG497" s="24">
        <f t="shared" si="127"/>
        <v>-19566.175083547307</v>
      </c>
      <c r="AI497" s="24">
        <f>IF(OR(B497="Q2",B497="Q3"),Business_peak/E497,Business_nonpeak/E497)</f>
        <v>9999.9999999999982</v>
      </c>
      <c r="AJ497" s="24">
        <f>IF(OR(B497="Q2",B497="Q3"),Economic_peak/F497,Economic_nonpeak/F497)</f>
        <v>287.2340425531915</v>
      </c>
      <c r="AO497">
        <f>AF497/AI497</f>
        <v>0.76027049496345556</v>
      </c>
      <c r="AP497">
        <f>AG497/AJ497</f>
        <v>-68.119276216794319</v>
      </c>
    </row>
    <row r="498" spans="1:42" x14ac:dyDescent="0.25">
      <c r="A498" s="6">
        <v>492</v>
      </c>
      <c r="B498" s="1" t="s">
        <v>2</v>
      </c>
      <c r="C498" s="1"/>
      <c r="D498" s="1">
        <v>246</v>
      </c>
      <c r="E498" s="1">
        <v>25</v>
      </c>
      <c r="F498" s="1">
        <v>174</v>
      </c>
      <c r="G498" s="3">
        <v>0</v>
      </c>
      <c r="N498" s="10">
        <f t="shared" si="112"/>
        <v>5749999.9999999991</v>
      </c>
      <c r="O498" s="10">
        <f t="shared" si="113"/>
        <v>11745000</v>
      </c>
      <c r="P498" s="24">
        <f t="shared" si="124"/>
        <v>17495000</v>
      </c>
      <c r="R498" s="10">
        <f t="shared" si="114"/>
        <v>2000000</v>
      </c>
      <c r="S498" s="10">
        <f t="shared" si="115"/>
        <v>1500000</v>
      </c>
      <c r="T498" s="10">
        <f t="shared" si="116"/>
        <v>18044000</v>
      </c>
      <c r="U498" s="24">
        <f t="shared" si="117"/>
        <v>4373750</v>
      </c>
      <c r="V498" s="10">
        <f t="shared" si="118"/>
        <v>300000</v>
      </c>
      <c r="W498" s="24">
        <f t="shared" si="119"/>
        <v>150163.93079202034</v>
      </c>
      <c r="X498" s="24">
        <f t="shared" si="125"/>
        <v>26367913.930792019</v>
      </c>
      <c r="Z498" s="28">
        <f t="shared" si="120"/>
        <v>-20617913.930792019</v>
      </c>
      <c r="AA498" s="28">
        <f t="shared" si="121"/>
        <v>-14622913.930792019</v>
      </c>
      <c r="AB498" s="29"/>
      <c r="AC498" s="30">
        <f t="shared" si="122"/>
        <v>5273582.7861584043</v>
      </c>
      <c r="AD498" s="30">
        <f t="shared" si="123"/>
        <v>21094331.144633617</v>
      </c>
      <c r="AE498" s="24"/>
      <c r="AF498" s="24">
        <f t="shared" si="126"/>
        <v>19056.688553663789</v>
      </c>
      <c r="AG498" s="24">
        <f t="shared" si="127"/>
        <v>-53731.788187549522</v>
      </c>
      <c r="AI498" s="24">
        <f>IF(OR(B498="Q2",B498="Q3"),Business_peak/E498,Business_nonpeak/E498)</f>
        <v>9199.9999999999982</v>
      </c>
      <c r="AJ498" s="24">
        <f>IF(OR(B498="Q2",B498="Q3"),Economic_peak/F498,Economic_nonpeak/F498)</f>
        <v>387.93103448275861</v>
      </c>
      <c r="AO498">
        <f>AF498/AI498</f>
        <v>2.0713791906156298</v>
      </c>
      <c r="AP498">
        <f>AG498/AJ498</f>
        <v>-138.50860955012766</v>
      </c>
    </row>
    <row r="499" spans="1:42" x14ac:dyDescent="0.25">
      <c r="A499" s="6">
        <v>493</v>
      </c>
      <c r="B499" s="1" t="s">
        <v>2</v>
      </c>
      <c r="C499" s="1"/>
      <c r="D499" s="1">
        <v>247</v>
      </c>
      <c r="E499" s="1">
        <v>27</v>
      </c>
      <c r="F499" s="1">
        <v>211</v>
      </c>
      <c r="G499" s="3">
        <v>0</v>
      </c>
      <c r="N499" s="10">
        <f t="shared" si="112"/>
        <v>6209999.9999999991</v>
      </c>
      <c r="O499" s="10">
        <f t="shared" si="113"/>
        <v>14242500</v>
      </c>
      <c r="P499" s="24">
        <f t="shared" si="124"/>
        <v>20452500</v>
      </c>
      <c r="R499" s="10">
        <f t="shared" si="114"/>
        <v>2000000</v>
      </c>
      <c r="S499" s="10">
        <f t="shared" si="115"/>
        <v>2500000</v>
      </c>
      <c r="T499" s="10">
        <f t="shared" si="116"/>
        <v>18044000</v>
      </c>
      <c r="U499" s="24">
        <f t="shared" si="117"/>
        <v>5113125</v>
      </c>
      <c r="V499" s="10">
        <f t="shared" si="118"/>
        <v>300000</v>
      </c>
      <c r="W499" s="24">
        <f t="shared" si="119"/>
        <v>150163.93079202034</v>
      </c>
      <c r="X499" s="24">
        <f t="shared" si="125"/>
        <v>28107288.930792019</v>
      </c>
      <c r="Z499" s="28">
        <f t="shared" si="120"/>
        <v>-21897288.930792019</v>
      </c>
      <c r="AA499" s="28">
        <f t="shared" si="121"/>
        <v>-13864788.930792019</v>
      </c>
      <c r="AB499" s="29"/>
      <c r="AC499" s="30">
        <f t="shared" si="122"/>
        <v>5621457.7861584043</v>
      </c>
      <c r="AD499" s="30">
        <f t="shared" si="123"/>
        <v>22485831.144633617</v>
      </c>
      <c r="AE499" s="24"/>
      <c r="AF499" s="24">
        <f t="shared" si="126"/>
        <v>21797.859771910917</v>
      </c>
      <c r="AG499" s="24">
        <f t="shared" si="127"/>
        <v>-39067.920116747002</v>
      </c>
      <c r="AI499" s="24">
        <f>IF(OR(B499="Q2",B499="Q3"),Business_peak/E499,Business_nonpeak/E499)</f>
        <v>8518.5185185185182</v>
      </c>
      <c r="AJ499" s="24">
        <f>IF(OR(B499="Q2",B499="Q3"),Economic_peak/F499,Economic_nonpeak/F499)</f>
        <v>319.90521327014216</v>
      </c>
      <c r="AO499">
        <f>AF499/AI499</f>
        <v>2.5588791906156296</v>
      </c>
      <c r="AP499">
        <f>AG499/AJ499</f>
        <v>-122.12342436494249</v>
      </c>
    </row>
    <row r="500" spans="1:42" x14ac:dyDescent="0.25">
      <c r="A500" s="6">
        <v>494</v>
      </c>
      <c r="B500" s="1" t="s">
        <v>2</v>
      </c>
      <c r="C500" s="1"/>
      <c r="D500" s="1">
        <v>247</v>
      </c>
      <c r="E500" s="1">
        <v>25</v>
      </c>
      <c r="F500" s="1">
        <v>156</v>
      </c>
      <c r="G500" s="3">
        <v>2</v>
      </c>
      <c r="N500" s="10">
        <f t="shared" si="112"/>
        <v>5749999.9999999991</v>
      </c>
      <c r="O500" s="10">
        <f t="shared" si="113"/>
        <v>10530000</v>
      </c>
      <c r="P500" s="24">
        <f t="shared" si="124"/>
        <v>16280000</v>
      </c>
      <c r="R500" s="10">
        <f t="shared" si="114"/>
        <v>2000000</v>
      </c>
      <c r="S500" s="10">
        <f t="shared" si="115"/>
        <v>1500000</v>
      </c>
      <c r="T500" s="10">
        <f t="shared" si="116"/>
        <v>23457200</v>
      </c>
      <c r="U500" s="24">
        <f t="shared" si="117"/>
        <v>4070000</v>
      </c>
      <c r="V500" s="10">
        <f t="shared" si="118"/>
        <v>300000</v>
      </c>
      <c r="W500" s="24">
        <f t="shared" si="119"/>
        <v>150163.93079202034</v>
      </c>
      <c r="X500" s="24">
        <f t="shared" si="125"/>
        <v>31477363.930792019</v>
      </c>
      <c r="Z500" s="28">
        <f t="shared" si="120"/>
        <v>-25727363.930792019</v>
      </c>
      <c r="AA500" s="28">
        <f t="shared" si="121"/>
        <v>-20947363.930792019</v>
      </c>
      <c r="AB500" s="29"/>
      <c r="AC500" s="30">
        <f t="shared" si="122"/>
        <v>6295472.7861584043</v>
      </c>
      <c r="AD500" s="30">
        <f t="shared" si="123"/>
        <v>25181891.144633617</v>
      </c>
      <c r="AE500" s="24"/>
      <c r="AF500" s="24">
        <f t="shared" si="126"/>
        <v>-21818.911446336209</v>
      </c>
      <c r="AG500" s="24">
        <f t="shared" si="127"/>
        <v>-93922.379132266782</v>
      </c>
      <c r="AI500" s="24">
        <f>IF(OR(B500="Q2",B500="Q3"),Business_peak/E500,Business_nonpeak/E500)</f>
        <v>9199.9999999999982</v>
      </c>
      <c r="AJ500" s="24">
        <f>IF(OR(B500="Q2",B500="Q3"),Economic_peak/F500,Economic_nonpeak/F500)</f>
        <v>432.69230769230768</v>
      </c>
      <c r="AO500">
        <f>AF500/AI500</f>
        <v>-2.3716208093843711</v>
      </c>
      <c r="AP500">
        <f>AG500/AJ500</f>
        <v>-217.06505399457214</v>
      </c>
    </row>
    <row r="501" spans="1:42" x14ac:dyDescent="0.25">
      <c r="A501" s="6">
        <v>495</v>
      </c>
      <c r="B501" s="1" t="s">
        <v>2</v>
      </c>
      <c r="C501" s="1"/>
      <c r="D501" s="1">
        <v>248</v>
      </c>
      <c r="E501" s="1">
        <v>15</v>
      </c>
      <c r="F501" s="1">
        <v>217</v>
      </c>
      <c r="G501" s="3">
        <v>-2</v>
      </c>
      <c r="N501" s="10">
        <f t="shared" si="112"/>
        <v>3449999.9999999995</v>
      </c>
      <c r="O501" s="10">
        <f t="shared" si="113"/>
        <v>14647500</v>
      </c>
      <c r="P501" s="24">
        <f t="shared" si="124"/>
        <v>18097500</v>
      </c>
      <c r="R501" s="10">
        <f t="shared" si="114"/>
        <v>2000000</v>
      </c>
      <c r="S501" s="10">
        <f t="shared" si="115"/>
        <v>2500000</v>
      </c>
      <c r="T501" s="10">
        <f t="shared" si="116"/>
        <v>12630800</v>
      </c>
      <c r="U501" s="24">
        <f t="shared" si="117"/>
        <v>4524375</v>
      </c>
      <c r="V501" s="10">
        <f t="shared" si="118"/>
        <v>300000</v>
      </c>
      <c r="W501" s="24">
        <f t="shared" si="119"/>
        <v>150163.93079202034</v>
      </c>
      <c r="X501" s="24">
        <f t="shared" si="125"/>
        <v>22105338.930792019</v>
      </c>
      <c r="Z501" s="28">
        <f t="shared" si="120"/>
        <v>-18655338.930792019</v>
      </c>
      <c r="AA501" s="28">
        <f t="shared" si="121"/>
        <v>-7457838.9307920188</v>
      </c>
      <c r="AB501" s="29"/>
      <c r="AC501" s="30">
        <f t="shared" si="122"/>
        <v>4421067.7861584043</v>
      </c>
      <c r="AD501" s="30">
        <f t="shared" si="123"/>
        <v>17684271.144633617</v>
      </c>
      <c r="AE501" s="24"/>
      <c r="AF501" s="24">
        <f t="shared" si="126"/>
        <v>-64737.852410560321</v>
      </c>
      <c r="AG501" s="24">
        <f t="shared" si="127"/>
        <v>-13994.33707204432</v>
      </c>
      <c r="AI501" s="24">
        <f>IF(OR(B501="Q2",B501="Q3"),Business_peak/E501,Business_nonpeak/E501)</f>
        <v>15333.333333333332</v>
      </c>
      <c r="AJ501" s="24">
        <f>IF(OR(B501="Q2",B501="Q3"),Economic_peak/F501,Economic_nonpeak/F501)</f>
        <v>311.05990783410141</v>
      </c>
      <c r="AO501">
        <f>AF501/AI501</f>
        <v>-4.22203385286263</v>
      </c>
      <c r="AP501">
        <f>AG501/AJ501</f>
        <v>-44.989202142720252</v>
      </c>
    </row>
    <row r="502" spans="1:42" x14ac:dyDescent="0.25">
      <c r="A502" s="6">
        <v>496</v>
      </c>
      <c r="B502" s="1" t="s">
        <v>2</v>
      </c>
      <c r="C502" s="1"/>
      <c r="D502" s="1">
        <v>248</v>
      </c>
      <c r="E502" s="1">
        <v>19</v>
      </c>
      <c r="F502" s="1">
        <v>220</v>
      </c>
      <c r="G502" s="3">
        <v>2</v>
      </c>
      <c r="N502" s="10">
        <f t="shared" si="112"/>
        <v>4369999.9999999991</v>
      </c>
      <c r="O502" s="10">
        <f t="shared" si="113"/>
        <v>14850000</v>
      </c>
      <c r="P502" s="24">
        <f t="shared" si="124"/>
        <v>19220000</v>
      </c>
      <c r="R502" s="10">
        <f t="shared" si="114"/>
        <v>2000000</v>
      </c>
      <c r="S502" s="10">
        <f t="shared" si="115"/>
        <v>1500000</v>
      </c>
      <c r="T502" s="10">
        <f t="shared" si="116"/>
        <v>23457200</v>
      </c>
      <c r="U502" s="24">
        <f t="shared" si="117"/>
        <v>4805000</v>
      </c>
      <c r="V502" s="10">
        <f t="shared" si="118"/>
        <v>300000</v>
      </c>
      <c r="W502" s="24">
        <f t="shared" si="119"/>
        <v>150163.93079202034</v>
      </c>
      <c r="X502" s="24">
        <f t="shared" si="125"/>
        <v>32212363.930792019</v>
      </c>
      <c r="Z502" s="28">
        <f t="shared" si="120"/>
        <v>-27842363.930792019</v>
      </c>
      <c r="AA502" s="28">
        <f t="shared" si="121"/>
        <v>-17362363.930792019</v>
      </c>
      <c r="AB502" s="29"/>
      <c r="AC502" s="30">
        <f t="shared" si="122"/>
        <v>6442472.7861584043</v>
      </c>
      <c r="AD502" s="30">
        <f t="shared" si="123"/>
        <v>25769891.144633617</v>
      </c>
      <c r="AE502" s="24"/>
      <c r="AF502" s="24">
        <f t="shared" si="126"/>
        <v>-109077.5150609687</v>
      </c>
      <c r="AG502" s="24">
        <f t="shared" si="127"/>
        <v>-49635.868839243718</v>
      </c>
      <c r="AI502" s="24">
        <f>IF(OR(B502="Q2",B502="Q3"),Business_peak/E502,Business_nonpeak/E502)</f>
        <v>12105.263157894735</v>
      </c>
      <c r="AJ502" s="24">
        <f>IF(OR(B502="Q2",B502="Q3"),Economic_peak/F502,Economic_nonpeak/F502)</f>
        <v>306.81818181818181</v>
      </c>
      <c r="AO502">
        <f>AF502/AI502</f>
        <v>-9.0107512441669808</v>
      </c>
      <c r="AP502">
        <f>AG502/AJ502</f>
        <v>-161.77616510568322</v>
      </c>
    </row>
    <row r="503" spans="1:42" x14ac:dyDescent="0.25">
      <c r="A503" s="6">
        <v>497</v>
      </c>
      <c r="B503" s="1" t="s">
        <v>2</v>
      </c>
      <c r="C503" s="1"/>
      <c r="D503" s="1">
        <v>249</v>
      </c>
      <c r="E503" s="1">
        <v>29</v>
      </c>
      <c r="F503" s="1">
        <v>202</v>
      </c>
      <c r="G503" s="3">
        <v>0</v>
      </c>
      <c r="N503" s="10">
        <f t="shared" si="112"/>
        <v>6669999.9999999991</v>
      </c>
      <c r="O503" s="10">
        <f t="shared" si="113"/>
        <v>13635000</v>
      </c>
      <c r="P503" s="24">
        <f t="shared" si="124"/>
        <v>20305000</v>
      </c>
      <c r="R503" s="10">
        <f t="shared" si="114"/>
        <v>2000000</v>
      </c>
      <c r="S503" s="10">
        <f t="shared" si="115"/>
        <v>2500000</v>
      </c>
      <c r="T503" s="10">
        <f t="shared" si="116"/>
        <v>18044000</v>
      </c>
      <c r="U503" s="24">
        <f t="shared" si="117"/>
        <v>5076250</v>
      </c>
      <c r="V503" s="10">
        <f t="shared" si="118"/>
        <v>300000</v>
      </c>
      <c r="W503" s="24">
        <f t="shared" si="119"/>
        <v>150163.93079202034</v>
      </c>
      <c r="X503" s="24">
        <f t="shared" si="125"/>
        <v>28070413.930792019</v>
      </c>
      <c r="Z503" s="28">
        <f t="shared" si="120"/>
        <v>-21400413.930792019</v>
      </c>
      <c r="AA503" s="28">
        <f t="shared" si="121"/>
        <v>-14435413.930792019</v>
      </c>
      <c r="AB503" s="29"/>
      <c r="AC503" s="30">
        <f t="shared" si="122"/>
        <v>5614082.7861584043</v>
      </c>
      <c r="AD503" s="30">
        <f t="shared" si="123"/>
        <v>22456331.144633617</v>
      </c>
      <c r="AE503" s="24"/>
      <c r="AF503" s="24">
        <f t="shared" si="126"/>
        <v>36410.938408330854</v>
      </c>
      <c r="AG503" s="24">
        <f t="shared" si="127"/>
        <v>-43669.95616155256</v>
      </c>
      <c r="AI503" s="24">
        <f>IF(OR(B503="Q2",B503="Q3"),Business_peak/E503,Business_nonpeak/E503)</f>
        <v>7931.0344827586196</v>
      </c>
      <c r="AJ503" s="24">
        <f>IF(OR(B503="Q2",B503="Q3"),Economic_peak/F503,Economic_nonpeak/F503)</f>
        <v>334.15841584158414</v>
      </c>
      <c r="AO503">
        <f>AF503/AI503</f>
        <v>4.5909444080069344</v>
      </c>
      <c r="AP503">
        <f>AG503/AJ503</f>
        <v>-130.68638732790544</v>
      </c>
    </row>
    <row r="504" spans="1:42" x14ac:dyDescent="0.25">
      <c r="A504" s="6">
        <v>498</v>
      </c>
      <c r="B504" s="1" t="s">
        <v>2</v>
      </c>
      <c r="C504" s="1"/>
      <c r="D504" s="1">
        <v>249</v>
      </c>
      <c r="E504" s="1">
        <v>25</v>
      </c>
      <c r="F504" s="1">
        <v>206</v>
      </c>
      <c r="G504" s="3">
        <v>2</v>
      </c>
      <c r="N504" s="10">
        <f t="shared" si="112"/>
        <v>5749999.9999999991</v>
      </c>
      <c r="O504" s="10">
        <f t="shared" si="113"/>
        <v>13905000</v>
      </c>
      <c r="P504" s="24">
        <f t="shared" si="124"/>
        <v>19655000</v>
      </c>
      <c r="R504" s="10">
        <f t="shared" si="114"/>
        <v>2000000</v>
      </c>
      <c r="S504" s="10">
        <f t="shared" si="115"/>
        <v>1500000</v>
      </c>
      <c r="T504" s="10">
        <f t="shared" si="116"/>
        <v>23457200</v>
      </c>
      <c r="U504" s="24">
        <f t="shared" si="117"/>
        <v>4913750</v>
      </c>
      <c r="V504" s="10">
        <f t="shared" si="118"/>
        <v>300000</v>
      </c>
      <c r="W504" s="24">
        <f t="shared" si="119"/>
        <v>150163.93079202034</v>
      </c>
      <c r="X504" s="24">
        <f t="shared" si="125"/>
        <v>32321113.930792019</v>
      </c>
      <c r="Z504" s="28">
        <f t="shared" si="120"/>
        <v>-26571113.930792019</v>
      </c>
      <c r="AA504" s="28">
        <f t="shared" si="121"/>
        <v>-18416113.930792019</v>
      </c>
      <c r="AB504" s="29"/>
      <c r="AC504" s="30">
        <f t="shared" si="122"/>
        <v>6464222.7861584043</v>
      </c>
      <c r="AD504" s="30">
        <f t="shared" si="123"/>
        <v>25856891.144633617</v>
      </c>
      <c r="AE504" s="24"/>
      <c r="AF504" s="24">
        <f t="shared" si="126"/>
        <v>-28568.911446336209</v>
      </c>
      <c r="AG504" s="24">
        <f t="shared" si="127"/>
        <v>-58018.889051619502</v>
      </c>
      <c r="AI504" s="24">
        <f>IF(OR(B504="Q2",B504="Q3"),Business_peak/E504,Business_nonpeak/E504)</f>
        <v>9199.9999999999982</v>
      </c>
      <c r="AJ504" s="24">
        <f>IF(OR(B504="Q2",B504="Q3"),Economic_peak/F504,Economic_nonpeak/F504)</f>
        <v>327.66990291262135</v>
      </c>
      <c r="AO504">
        <f>AF504/AI504</f>
        <v>-3.1053164615582842</v>
      </c>
      <c r="AP504">
        <f>AG504/AJ504</f>
        <v>-177.06505399457211</v>
      </c>
    </row>
    <row r="505" spans="1:42" x14ac:dyDescent="0.25">
      <c r="A505" s="6">
        <v>499</v>
      </c>
      <c r="B505" s="1" t="s">
        <v>2</v>
      </c>
      <c r="C505" s="1"/>
      <c r="D505" s="1">
        <v>250</v>
      </c>
      <c r="E505" s="1">
        <v>15</v>
      </c>
      <c r="F505" s="1">
        <v>210</v>
      </c>
      <c r="G505" s="3">
        <v>-1</v>
      </c>
      <c r="N505" s="10">
        <f t="shared" si="112"/>
        <v>3449999.9999999995</v>
      </c>
      <c r="O505" s="10">
        <f t="shared" si="113"/>
        <v>14175000</v>
      </c>
      <c r="P505" s="24">
        <f t="shared" si="124"/>
        <v>17625000</v>
      </c>
      <c r="R505" s="10">
        <f t="shared" si="114"/>
        <v>2000000</v>
      </c>
      <c r="S505" s="10">
        <f t="shared" si="115"/>
        <v>2500000</v>
      </c>
      <c r="T505" s="10">
        <f t="shared" si="116"/>
        <v>15337400</v>
      </c>
      <c r="U505" s="24">
        <f t="shared" si="117"/>
        <v>4406250</v>
      </c>
      <c r="V505" s="10">
        <f t="shared" si="118"/>
        <v>300000</v>
      </c>
      <c r="W505" s="24">
        <f t="shared" si="119"/>
        <v>150163.93079202034</v>
      </c>
      <c r="X505" s="24">
        <f t="shared" si="125"/>
        <v>24693813.930792019</v>
      </c>
      <c r="Z505" s="28">
        <f t="shared" si="120"/>
        <v>-21243813.930792019</v>
      </c>
      <c r="AA505" s="28">
        <f t="shared" si="121"/>
        <v>-10518813.930792019</v>
      </c>
      <c r="AB505" s="29"/>
      <c r="AC505" s="30">
        <f t="shared" si="122"/>
        <v>4938762.7861584043</v>
      </c>
      <c r="AD505" s="30">
        <f t="shared" si="123"/>
        <v>19755051.144633617</v>
      </c>
      <c r="AE505" s="24"/>
      <c r="AF505" s="24">
        <f t="shared" si="126"/>
        <v>-99250.852410560314</v>
      </c>
      <c r="AG505" s="24">
        <f t="shared" si="127"/>
        <v>-26571.67211730294</v>
      </c>
      <c r="AI505" s="24">
        <f>IF(OR(B505="Q2",B505="Q3"),Business_peak/E505,Business_nonpeak/E505)</f>
        <v>15333.333333333332</v>
      </c>
      <c r="AJ505" s="24">
        <f>IF(OR(B505="Q2",B505="Q3"),Economic_peak/F505,Economic_nonpeak/F505)</f>
        <v>321.42857142857144</v>
      </c>
      <c r="AO505">
        <f>AF505/AI505</f>
        <v>-6.4728816789495864</v>
      </c>
      <c r="AP505">
        <f>AG505/AJ505</f>
        <v>-82.667424364942477</v>
      </c>
    </row>
    <row r="506" spans="1:42" x14ac:dyDescent="0.25">
      <c r="A506" s="6">
        <v>500</v>
      </c>
      <c r="B506" s="1" t="s">
        <v>2</v>
      </c>
      <c r="C506" s="1"/>
      <c r="D506" s="1">
        <v>250</v>
      </c>
      <c r="E506" s="1">
        <v>22</v>
      </c>
      <c r="F506" s="1">
        <v>208</v>
      </c>
      <c r="G506" s="3">
        <v>0</v>
      </c>
      <c r="N506" s="10">
        <f t="shared" si="112"/>
        <v>5059999.9999999991</v>
      </c>
      <c r="O506" s="10">
        <f t="shared" si="113"/>
        <v>14040000</v>
      </c>
      <c r="P506" s="24">
        <f t="shared" si="124"/>
        <v>19100000</v>
      </c>
      <c r="R506" s="10">
        <f t="shared" si="114"/>
        <v>2000000</v>
      </c>
      <c r="S506" s="10">
        <f t="shared" si="115"/>
        <v>1500000</v>
      </c>
      <c r="T506" s="10">
        <f t="shared" si="116"/>
        <v>18044000</v>
      </c>
      <c r="U506" s="24">
        <f t="shared" si="117"/>
        <v>4775000</v>
      </c>
      <c r="V506" s="10">
        <f t="shared" si="118"/>
        <v>300000</v>
      </c>
      <c r="W506" s="24">
        <f t="shared" si="119"/>
        <v>150163.93079202034</v>
      </c>
      <c r="X506" s="24">
        <f t="shared" si="125"/>
        <v>26769163.930792019</v>
      </c>
      <c r="Z506" s="28">
        <f t="shared" si="120"/>
        <v>-21709163.930792019</v>
      </c>
      <c r="AA506" s="28">
        <f t="shared" si="121"/>
        <v>-12729163.930792019</v>
      </c>
      <c r="AB506" s="29"/>
      <c r="AC506" s="30">
        <f t="shared" si="122"/>
        <v>5353832.7861584043</v>
      </c>
      <c r="AD506" s="30">
        <f t="shared" si="123"/>
        <v>21415331.144633617</v>
      </c>
      <c r="AE506" s="24"/>
      <c r="AF506" s="24">
        <f t="shared" si="126"/>
        <v>-13356.035734472965</v>
      </c>
      <c r="AG506" s="24">
        <f t="shared" si="127"/>
        <v>-35458.322810738544</v>
      </c>
      <c r="AI506" s="24">
        <f>IF(OR(B506="Q2",B506="Q3"),Business_peak/E506,Business_nonpeak/E506)</f>
        <v>10454.545454545454</v>
      </c>
      <c r="AJ506" s="24">
        <f>IF(OR(B506="Q2",B506="Q3"),Economic_peak/F506,Economic_nonpeak/F506)</f>
        <v>324.51923076923077</v>
      </c>
      <c r="AO506">
        <f>AF506/AI506</f>
        <v>-1.2775338528626314</v>
      </c>
      <c r="AP506">
        <f>AG506/AJ506</f>
        <v>-109.26416510568322</v>
      </c>
    </row>
    <row r="507" spans="1:42" x14ac:dyDescent="0.25">
      <c r="A507" s="6">
        <v>501</v>
      </c>
      <c r="B507" s="1" t="s">
        <v>2</v>
      </c>
      <c r="C507" s="1"/>
      <c r="D507" s="1">
        <v>251</v>
      </c>
      <c r="E507" s="1">
        <v>30</v>
      </c>
      <c r="F507" s="1">
        <v>231</v>
      </c>
      <c r="G507" s="3">
        <v>-2</v>
      </c>
      <c r="N507" s="10">
        <f t="shared" si="112"/>
        <v>6899999.9999999991</v>
      </c>
      <c r="O507" s="10">
        <f t="shared" si="113"/>
        <v>15592500</v>
      </c>
      <c r="P507" s="24">
        <f t="shared" si="124"/>
        <v>22492500</v>
      </c>
      <c r="R507" s="10">
        <f t="shared" si="114"/>
        <v>2000000</v>
      </c>
      <c r="S507" s="10">
        <f t="shared" si="115"/>
        <v>2500000</v>
      </c>
      <c r="T507" s="10">
        <f t="shared" si="116"/>
        <v>12630800</v>
      </c>
      <c r="U507" s="24">
        <f t="shared" si="117"/>
        <v>5623125</v>
      </c>
      <c r="V507" s="10">
        <f t="shared" si="118"/>
        <v>300000</v>
      </c>
      <c r="W507" s="24">
        <f t="shared" si="119"/>
        <v>150163.93079202034</v>
      </c>
      <c r="X507" s="24">
        <f t="shared" si="125"/>
        <v>23204088.930792019</v>
      </c>
      <c r="Z507" s="28">
        <f t="shared" si="120"/>
        <v>-16304088.930792019</v>
      </c>
      <c r="AA507" s="28">
        <f t="shared" si="121"/>
        <v>-7611588.9307920188</v>
      </c>
      <c r="AB507" s="29"/>
      <c r="AC507" s="30">
        <f t="shared" si="122"/>
        <v>4640817.7861584043</v>
      </c>
      <c r="AD507" s="30">
        <f t="shared" si="123"/>
        <v>18563271.144633617</v>
      </c>
      <c r="AE507" s="24"/>
      <c r="AF507" s="24">
        <f t="shared" si="126"/>
        <v>75306.073794719821</v>
      </c>
      <c r="AG507" s="24">
        <f t="shared" si="127"/>
        <v>-12860.481145600075</v>
      </c>
      <c r="AI507" s="24">
        <f>IF(OR(B507="Q2",B507="Q3"),Business_peak/E507,Business_nonpeak/E507)</f>
        <v>7666.6666666666661</v>
      </c>
      <c r="AJ507" s="24">
        <f>IF(OR(B507="Q2",B507="Q3"),Economic_peak/F507,Economic_nonpeak/F507)</f>
        <v>292.20779220779218</v>
      </c>
      <c r="AO507">
        <f>AF507/AI507</f>
        <v>9.8225313645286736</v>
      </c>
      <c r="AP507">
        <f>AG507/AJ507</f>
        <v>-44.011424364942485</v>
      </c>
    </row>
    <row r="508" spans="1:42" x14ac:dyDescent="0.25">
      <c r="A508" s="6">
        <v>502</v>
      </c>
      <c r="B508" s="1" t="s">
        <v>2</v>
      </c>
      <c r="C508" s="1"/>
      <c r="D508" s="1">
        <v>251</v>
      </c>
      <c r="E508" s="1">
        <v>19</v>
      </c>
      <c r="F508" s="1">
        <v>177</v>
      </c>
      <c r="G508" s="3">
        <v>1</v>
      </c>
      <c r="N508" s="10">
        <f t="shared" si="112"/>
        <v>4369999.9999999991</v>
      </c>
      <c r="O508" s="10">
        <f t="shared" si="113"/>
        <v>11947500</v>
      </c>
      <c r="P508" s="24">
        <f t="shared" si="124"/>
        <v>16317500</v>
      </c>
      <c r="R508" s="10">
        <f t="shared" si="114"/>
        <v>2000000</v>
      </c>
      <c r="S508" s="10">
        <f t="shared" si="115"/>
        <v>1500000</v>
      </c>
      <c r="T508" s="10">
        <f t="shared" si="116"/>
        <v>20750600</v>
      </c>
      <c r="U508" s="24">
        <f t="shared" si="117"/>
        <v>4079375</v>
      </c>
      <c r="V508" s="10">
        <f t="shared" si="118"/>
        <v>300000</v>
      </c>
      <c r="W508" s="24">
        <f t="shared" si="119"/>
        <v>150163.93079202034</v>
      </c>
      <c r="X508" s="24">
        <f t="shared" si="125"/>
        <v>28780138.930792019</v>
      </c>
      <c r="Z508" s="28">
        <f t="shared" si="120"/>
        <v>-24410138.930792019</v>
      </c>
      <c r="AA508" s="28">
        <f t="shared" si="121"/>
        <v>-16832638.930792019</v>
      </c>
      <c r="AB508" s="29"/>
      <c r="AC508" s="30">
        <f t="shared" si="122"/>
        <v>5756027.7861584043</v>
      </c>
      <c r="AD508" s="30">
        <f t="shared" si="123"/>
        <v>23024111.144633617</v>
      </c>
      <c r="AE508" s="24"/>
      <c r="AF508" s="24">
        <f t="shared" si="126"/>
        <v>-72948.830850442377</v>
      </c>
      <c r="AG508" s="24">
        <f t="shared" si="127"/>
        <v>-62579.723980980889</v>
      </c>
      <c r="AI508" s="24">
        <f>IF(OR(B508="Q2",B508="Q3"),Business_peak/E508,Business_nonpeak/E508)</f>
        <v>12105.263157894735</v>
      </c>
      <c r="AJ508" s="24">
        <f>IF(OR(B508="Q2",B508="Q3"),Economic_peak/F508,Economic_nonpeak/F508)</f>
        <v>381.35593220338984</v>
      </c>
      <c r="AO508">
        <f>AF508/AI508</f>
        <v>-6.0262077659061104</v>
      </c>
      <c r="AP508">
        <f>AG508/AJ508</f>
        <v>-164.097942883461</v>
      </c>
    </row>
    <row r="509" spans="1:42" x14ac:dyDescent="0.25">
      <c r="A509" s="6">
        <v>503</v>
      </c>
      <c r="B509" s="1" t="s">
        <v>2</v>
      </c>
      <c r="C509" s="1"/>
      <c r="D509" s="1">
        <v>252</v>
      </c>
      <c r="E509" s="1">
        <v>27</v>
      </c>
      <c r="F509" s="1">
        <v>184</v>
      </c>
      <c r="G509" s="3">
        <v>0</v>
      </c>
      <c r="N509" s="10">
        <f t="shared" si="112"/>
        <v>6209999.9999999991</v>
      </c>
      <c r="O509" s="10">
        <f t="shared" si="113"/>
        <v>12420000</v>
      </c>
      <c r="P509" s="24">
        <f t="shared" si="124"/>
        <v>18630000</v>
      </c>
      <c r="R509" s="10">
        <f t="shared" si="114"/>
        <v>2000000</v>
      </c>
      <c r="S509" s="10">
        <f t="shared" si="115"/>
        <v>2500000</v>
      </c>
      <c r="T509" s="10">
        <f t="shared" si="116"/>
        <v>18044000</v>
      </c>
      <c r="U509" s="24">
        <f t="shared" si="117"/>
        <v>4657500</v>
      </c>
      <c r="V509" s="10">
        <f t="shared" si="118"/>
        <v>300000</v>
      </c>
      <c r="W509" s="24">
        <f t="shared" si="119"/>
        <v>150163.93079202034</v>
      </c>
      <c r="X509" s="24">
        <f t="shared" si="125"/>
        <v>27651663.930792019</v>
      </c>
      <c r="Z509" s="28">
        <f t="shared" si="120"/>
        <v>-21441663.930792019</v>
      </c>
      <c r="AA509" s="28">
        <f t="shared" si="121"/>
        <v>-15231663.930792019</v>
      </c>
      <c r="AB509" s="29"/>
      <c r="AC509" s="30">
        <f t="shared" si="122"/>
        <v>5530332.7861584043</v>
      </c>
      <c r="AD509" s="30">
        <f t="shared" si="123"/>
        <v>22121331.144633617</v>
      </c>
      <c r="AE509" s="24"/>
      <c r="AF509" s="24">
        <f t="shared" si="126"/>
        <v>25172.859771910917</v>
      </c>
      <c r="AG509" s="24">
        <f t="shared" si="127"/>
        <v>-52724.625786052267</v>
      </c>
      <c r="AI509" s="24">
        <f>IF(OR(B509="Q2",B509="Q3"),Business_peak/E509,Business_nonpeak/E509)</f>
        <v>8518.5185185185182</v>
      </c>
      <c r="AJ509" s="24">
        <f>IF(OR(B509="Q2",B509="Q3"),Economic_peak/F509,Economic_nonpeak/F509)</f>
        <v>366.8478260869565</v>
      </c>
      <c r="AO509">
        <f>AF509/AI509</f>
        <v>2.9550748427895424</v>
      </c>
      <c r="AP509">
        <f>AG509/AJ509</f>
        <v>-143.72342436494247</v>
      </c>
    </row>
    <row r="510" spans="1:42" x14ac:dyDescent="0.25">
      <c r="A510" s="6">
        <v>504</v>
      </c>
      <c r="B510" s="1" t="s">
        <v>2</v>
      </c>
      <c r="C510" s="1"/>
      <c r="D510" s="1">
        <v>252</v>
      </c>
      <c r="E510" s="1">
        <v>19</v>
      </c>
      <c r="F510" s="1">
        <v>234</v>
      </c>
      <c r="G510" s="3">
        <v>1</v>
      </c>
      <c r="N510" s="10">
        <f t="shared" si="112"/>
        <v>4369999.9999999991</v>
      </c>
      <c r="O510" s="10">
        <f t="shared" si="113"/>
        <v>15795000</v>
      </c>
      <c r="P510" s="24">
        <f t="shared" si="124"/>
        <v>20165000</v>
      </c>
      <c r="R510" s="10">
        <f t="shared" si="114"/>
        <v>2000000</v>
      </c>
      <c r="S510" s="10">
        <f t="shared" si="115"/>
        <v>1500000</v>
      </c>
      <c r="T510" s="10">
        <f t="shared" si="116"/>
        <v>20750600</v>
      </c>
      <c r="U510" s="24">
        <f t="shared" si="117"/>
        <v>5041250</v>
      </c>
      <c r="V510" s="10">
        <f t="shared" si="118"/>
        <v>300000</v>
      </c>
      <c r="W510" s="24">
        <f t="shared" si="119"/>
        <v>150163.93079202034</v>
      </c>
      <c r="X510" s="24">
        <f t="shared" si="125"/>
        <v>29742013.930792019</v>
      </c>
      <c r="Z510" s="28">
        <f t="shared" si="120"/>
        <v>-25372013.930792019</v>
      </c>
      <c r="AA510" s="28">
        <f t="shared" si="121"/>
        <v>-13947013.930792019</v>
      </c>
      <c r="AB510" s="29"/>
      <c r="AC510" s="30">
        <f t="shared" si="122"/>
        <v>5948402.7861584043</v>
      </c>
      <c r="AD510" s="30">
        <f t="shared" si="123"/>
        <v>23793611.144633617</v>
      </c>
      <c r="AE510" s="24"/>
      <c r="AF510" s="24">
        <f t="shared" si="126"/>
        <v>-83073.830850442377</v>
      </c>
      <c r="AG510" s="24">
        <f t="shared" si="127"/>
        <v>-34182.09890869067</v>
      </c>
      <c r="AI510" s="24">
        <f>IF(OR(B510="Q2",B510="Q3"),Business_peak/E510,Business_nonpeak/E510)</f>
        <v>12105.263157894735</v>
      </c>
      <c r="AJ510" s="24">
        <f>IF(OR(B510="Q2",B510="Q3"),Economic_peak/F510,Economic_nonpeak/F510)</f>
        <v>288.46153846153845</v>
      </c>
      <c r="AO510">
        <f>AF510/AI510</f>
        <v>-6.8626208093843717</v>
      </c>
      <c r="AP510">
        <f>AG510/AJ510</f>
        <v>-118.49794288346099</v>
      </c>
    </row>
    <row r="511" spans="1:42" x14ac:dyDescent="0.25">
      <c r="A511" s="6">
        <v>505</v>
      </c>
      <c r="B511" s="1" t="s">
        <v>2</v>
      </c>
      <c r="C511" s="1"/>
      <c r="D511" s="1">
        <v>253</v>
      </c>
      <c r="E511" s="1">
        <v>23</v>
      </c>
      <c r="F511" s="1">
        <v>238</v>
      </c>
      <c r="G511" s="3">
        <v>-2</v>
      </c>
      <c r="N511" s="10">
        <f t="shared" si="112"/>
        <v>5289999.9999999991</v>
      </c>
      <c r="O511" s="10">
        <f t="shared" si="113"/>
        <v>16065000</v>
      </c>
      <c r="P511" s="24">
        <f t="shared" si="124"/>
        <v>21355000</v>
      </c>
      <c r="R511" s="10">
        <f t="shared" si="114"/>
        <v>2000000</v>
      </c>
      <c r="S511" s="10">
        <f t="shared" si="115"/>
        <v>2500000</v>
      </c>
      <c r="T511" s="10">
        <f t="shared" si="116"/>
        <v>12630800</v>
      </c>
      <c r="U511" s="24">
        <f t="shared" si="117"/>
        <v>5338750</v>
      </c>
      <c r="V511" s="10">
        <f t="shared" si="118"/>
        <v>300000</v>
      </c>
      <c r="W511" s="24">
        <f t="shared" si="119"/>
        <v>150163.93079202034</v>
      </c>
      <c r="X511" s="24">
        <f t="shared" si="125"/>
        <v>22919713.930792019</v>
      </c>
      <c r="Z511" s="28">
        <f t="shared" si="120"/>
        <v>-17629713.930792019</v>
      </c>
      <c r="AA511" s="28">
        <f t="shared" si="121"/>
        <v>-6854713.9307920188</v>
      </c>
      <c r="AB511" s="29"/>
      <c r="AC511" s="30">
        <f t="shared" si="122"/>
        <v>4583942.7861584043</v>
      </c>
      <c r="AD511" s="30">
        <f t="shared" si="123"/>
        <v>18335771.144633617</v>
      </c>
      <c r="AE511" s="24"/>
      <c r="AF511" s="24">
        <f t="shared" si="126"/>
        <v>30698.139732243249</v>
      </c>
      <c r="AG511" s="24">
        <f t="shared" si="127"/>
        <v>-9541.0552295530142</v>
      </c>
      <c r="AI511" s="24">
        <f>IF(OR(B511="Q2",B511="Q3"),Business_peak/E511,Business_nonpeak/E511)</f>
        <v>9999.9999999999982</v>
      </c>
      <c r="AJ511" s="24">
        <f>IF(OR(B511="Q2",B511="Q3"),Economic_peak/F511,Economic_nonpeak/F511)</f>
        <v>283.61344537815125</v>
      </c>
      <c r="AO511">
        <f>AF511/AI511</f>
        <v>3.0698139732243255</v>
      </c>
      <c r="AP511">
        <f>AG511/AJ511</f>
        <v>-33.641053994572111</v>
      </c>
    </row>
    <row r="512" spans="1:42" x14ac:dyDescent="0.25">
      <c r="A512" s="6">
        <v>506</v>
      </c>
      <c r="B512" s="1" t="s">
        <v>2</v>
      </c>
      <c r="C512" s="1"/>
      <c r="D512" s="1">
        <v>253</v>
      </c>
      <c r="E512" s="1">
        <v>17</v>
      </c>
      <c r="F512" s="1">
        <v>207</v>
      </c>
      <c r="G512" s="3">
        <v>1</v>
      </c>
      <c r="N512" s="10">
        <f t="shared" si="112"/>
        <v>3909999.9999999995</v>
      </c>
      <c r="O512" s="10">
        <f t="shared" si="113"/>
        <v>13972500</v>
      </c>
      <c r="P512" s="24">
        <f t="shared" si="124"/>
        <v>17882500</v>
      </c>
      <c r="R512" s="10">
        <f t="shared" si="114"/>
        <v>2000000</v>
      </c>
      <c r="S512" s="10">
        <f t="shared" si="115"/>
        <v>1500000</v>
      </c>
      <c r="T512" s="10">
        <f t="shared" si="116"/>
        <v>20750600</v>
      </c>
      <c r="U512" s="24">
        <f t="shared" si="117"/>
        <v>4470625</v>
      </c>
      <c r="V512" s="10">
        <f t="shared" si="118"/>
        <v>300000</v>
      </c>
      <c r="W512" s="24">
        <f t="shared" si="119"/>
        <v>150163.93079202034</v>
      </c>
      <c r="X512" s="24">
        <f t="shared" si="125"/>
        <v>29171388.930792019</v>
      </c>
      <c r="Z512" s="28">
        <f t="shared" si="120"/>
        <v>-25261388.930792019</v>
      </c>
      <c r="AA512" s="28">
        <f t="shared" si="121"/>
        <v>-15198888.930792019</v>
      </c>
      <c r="AB512" s="29"/>
      <c r="AC512" s="30">
        <f t="shared" si="122"/>
        <v>5834277.7861584043</v>
      </c>
      <c r="AD512" s="30">
        <f t="shared" si="123"/>
        <v>23337111.144633617</v>
      </c>
      <c r="AE512" s="24"/>
      <c r="AF512" s="24">
        <f t="shared" si="126"/>
        <v>-113192.8109504944</v>
      </c>
      <c r="AG512" s="24">
        <f t="shared" si="127"/>
        <v>-45239.667365379792</v>
      </c>
      <c r="AI512" s="24">
        <f>IF(OR(B512="Q2",B512="Q3"),Business_peak/E512,Business_nonpeak/E512)</f>
        <v>13529.411764705881</v>
      </c>
      <c r="AJ512" s="24">
        <f>IF(OR(B512="Q2",B512="Q3"),Economic_peak/F512,Economic_nonpeak/F512)</f>
        <v>326.08695652173913</v>
      </c>
      <c r="AO512">
        <f>AF512/AI512</f>
        <v>-8.3664251572104558</v>
      </c>
      <c r="AP512">
        <f>AG512/AJ512</f>
        <v>-138.73497992049803</v>
      </c>
    </row>
    <row r="513" spans="1:42" x14ac:dyDescent="0.25">
      <c r="A513" s="6">
        <v>507</v>
      </c>
      <c r="B513" s="1" t="s">
        <v>2</v>
      </c>
      <c r="C513" s="1"/>
      <c r="D513" s="1">
        <v>254</v>
      </c>
      <c r="E513" s="1">
        <v>29</v>
      </c>
      <c r="F513" s="1">
        <v>166</v>
      </c>
      <c r="G513" s="3">
        <v>-2</v>
      </c>
      <c r="N513" s="10">
        <f t="shared" si="112"/>
        <v>6669999.9999999991</v>
      </c>
      <c r="O513" s="10">
        <f t="shared" si="113"/>
        <v>11205000</v>
      </c>
      <c r="P513" s="24">
        <f t="shared" si="124"/>
        <v>17875000</v>
      </c>
      <c r="R513" s="10">
        <f t="shared" si="114"/>
        <v>2000000</v>
      </c>
      <c r="S513" s="10">
        <f t="shared" si="115"/>
        <v>2500000</v>
      </c>
      <c r="T513" s="10">
        <f t="shared" si="116"/>
        <v>12630800</v>
      </c>
      <c r="U513" s="24">
        <f t="shared" si="117"/>
        <v>4468750</v>
      </c>
      <c r="V513" s="10">
        <f t="shared" si="118"/>
        <v>300000</v>
      </c>
      <c r="W513" s="24">
        <f t="shared" si="119"/>
        <v>150163.93079202034</v>
      </c>
      <c r="X513" s="24">
        <f t="shared" si="125"/>
        <v>22049713.930792019</v>
      </c>
      <c r="Z513" s="28">
        <f t="shared" si="120"/>
        <v>-15379713.930792019</v>
      </c>
      <c r="AA513" s="28">
        <f t="shared" si="121"/>
        <v>-10844713.930792019</v>
      </c>
      <c r="AB513" s="29"/>
      <c r="AC513" s="30">
        <f t="shared" si="122"/>
        <v>4409942.7861584043</v>
      </c>
      <c r="AD513" s="30">
        <f t="shared" si="123"/>
        <v>17639771.144633617</v>
      </c>
      <c r="AE513" s="24"/>
      <c r="AF513" s="24">
        <f t="shared" si="126"/>
        <v>77933.007373848101</v>
      </c>
      <c r="AG513" s="24">
        <f t="shared" si="127"/>
        <v>-38763.681594178415</v>
      </c>
      <c r="AI513" s="24">
        <f>IF(OR(B513="Q2",B513="Q3"),Business_peak/E513,Business_nonpeak/E513)</f>
        <v>7931.0344827586196</v>
      </c>
      <c r="AJ513" s="24">
        <f>IF(OR(B513="Q2",B513="Q3"),Economic_peak/F513,Economic_nonpeak/F513)</f>
        <v>406.62650602409639</v>
      </c>
      <c r="AO513">
        <f>AF513/AI513</f>
        <v>9.8263357123547621</v>
      </c>
      <c r="AP513">
        <f>AG513/AJ513</f>
        <v>-95.329942883460987</v>
      </c>
    </row>
    <row r="514" spans="1:42" x14ac:dyDescent="0.25">
      <c r="A514" s="6">
        <v>508</v>
      </c>
      <c r="B514" s="1" t="s">
        <v>2</v>
      </c>
      <c r="C514" s="1"/>
      <c r="D514" s="1">
        <v>254</v>
      </c>
      <c r="E514" s="1">
        <v>20</v>
      </c>
      <c r="F514" s="1">
        <v>232</v>
      </c>
      <c r="G514" s="3">
        <v>0</v>
      </c>
      <c r="N514" s="10">
        <f t="shared" si="112"/>
        <v>4599999.9999999991</v>
      </c>
      <c r="O514" s="10">
        <f t="shared" si="113"/>
        <v>15660000</v>
      </c>
      <c r="P514" s="24">
        <f t="shared" si="124"/>
        <v>20260000</v>
      </c>
      <c r="R514" s="10">
        <f t="shared" si="114"/>
        <v>2000000</v>
      </c>
      <c r="S514" s="10">
        <f t="shared" si="115"/>
        <v>1500000</v>
      </c>
      <c r="T514" s="10">
        <f t="shared" si="116"/>
        <v>18044000</v>
      </c>
      <c r="U514" s="24">
        <f t="shared" si="117"/>
        <v>5065000</v>
      </c>
      <c r="V514" s="10">
        <f t="shared" si="118"/>
        <v>300000</v>
      </c>
      <c r="W514" s="24">
        <f t="shared" si="119"/>
        <v>150163.93079202034</v>
      </c>
      <c r="X514" s="24">
        <f t="shared" si="125"/>
        <v>27059163.930792019</v>
      </c>
      <c r="Z514" s="28">
        <f t="shared" si="120"/>
        <v>-22459163.930792019</v>
      </c>
      <c r="AA514" s="28">
        <f t="shared" si="121"/>
        <v>-11399163.930792019</v>
      </c>
      <c r="AB514" s="29"/>
      <c r="AC514" s="30">
        <f t="shared" si="122"/>
        <v>5411832.7861584043</v>
      </c>
      <c r="AD514" s="30">
        <f t="shared" si="123"/>
        <v>21647331.144633617</v>
      </c>
      <c r="AE514" s="24"/>
      <c r="AF514" s="24">
        <f t="shared" si="126"/>
        <v>-40591.639307920261</v>
      </c>
      <c r="AG514" s="24">
        <f t="shared" si="127"/>
        <v>-25807.461830317316</v>
      </c>
      <c r="AI514" s="24">
        <f>IF(OR(B514="Q2",B514="Q3"),Business_peak/E514,Business_nonpeak/E514)</f>
        <v>11499.999999999998</v>
      </c>
      <c r="AJ514" s="24">
        <f>IF(OR(B514="Q2",B514="Q3"),Economic_peak/F514,Economic_nonpeak/F514)</f>
        <v>290.94827586206895</v>
      </c>
      <c r="AO514">
        <f>AF514/AI514</f>
        <v>-3.5297077659061102</v>
      </c>
      <c r="AP514">
        <f>AG514/AJ514</f>
        <v>-88.701202142720263</v>
      </c>
    </row>
    <row r="515" spans="1:42" x14ac:dyDescent="0.25">
      <c r="A515" s="6">
        <v>509</v>
      </c>
      <c r="B515" s="1" t="s">
        <v>2</v>
      </c>
      <c r="C515" s="1"/>
      <c r="D515" s="1">
        <v>255</v>
      </c>
      <c r="E515" s="1">
        <v>21</v>
      </c>
      <c r="F515" s="1">
        <v>213</v>
      </c>
      <c r="G515" s="3">
        <v>-1</v>
      </c>
      <c r="N515" s="10">
        <f t="shared" si="112"/>
        <v>4829999.9999999991</v>
      </c>
      <c r="O515" s="10">
        <f t="shared" si="113"/>
        <v>14377500</v>
      </c>
      <c r="P515" s="24">
        <f t="shared" si="124"/>
        <v>19207500</v>
      </c>
      <c r="R515" s="10">
        <f t="shared" si="114"/>
        <v>2000000</v>
      </c>
      <c r="S515" s="10">
        <f t="shared" si="115"/>
        <v>2500000</v>
      </c>
      <c r="T515" s="10">
        <f t="shared" si="116"/>
        <v>15337400</v>
      </c>
      <c r="U515" s="24">
        <f t="shared" si="117"/>
        <v>4801875</v>
      </c>
      <c r="V515" s="10">
        <f t="shared" si="118"/>
        <v>300000</v>
      </c>
      <c r="W515" s="24">
        <f t="shared" si="119"/>
        <v>150163.93079202034</v>
      </c>
      <c r="X515" s="24">
        <f t="shared" si="125"/>
        <v>25089438.930792019</v>
      </c>
      <c r="Z515" s="28">
        <f t="shared" si="120"/>
        <v>-20259438.930792019</v>
      </c>
      <c r="AA515" s="28">
        <f t="shared" si="121"/>
        <v>-10711938.930792019</v>
      </c>
      <c r="AB515" s="29"/>
      <c r="AC515" s="30">
        <f t="shared" si="122"/>
        <v>5017887.7861584043</v>
      </c>
      <c r="AD515" s="30">
        <f t="shared" si="123"/>
        <v>20071551.144633617</v>
      </c>
      <c r="AE515" s="24"/>
      <c r="AF515" s="24">
        <f t="shared" si="126"/>
        <v>-8947.037436114535</v>
      </c>
      <c r="AG515" s="24">
        <f t="shared" si="127"/>
        <v>-26732.634481847967</v>
      </c>
      <c r="AI515" s="24">
        <f>IF(OR(B515="Q2",B515="Q3"),Business_peak/E515,Business_nonpeak/E515)</f>
        <v>10952.38095238095</v>
      </c>
      <c r="AJ515" s="24">
        <f>IF(OR(B515="Q2",B515="Q3"),Economic_peak/F515,Economic_nonpeak/F515)</f>
        <v>316.90140845070425</v>
      </c>
      <c r="AO515">
        <f>AF515/AI515</f>
        <v>-0.81690341808002287</v>
      </c>
      <c r="AP515">
        <f>AG515/AJ515</f>
        <v>-84.35631325383136</v>
      </c>
    </row>
    <row r="516" spans="1:42" x14ac:dyDescent="0.25">
      <c r="A516" s="6">
        <v>510</v>
      </c>
      <c r="B516" s="1" t="s">
        <v>2</v>
      </c>
      <c r="C516" s="1"/>
      <c r="D516" s="1">
        <v>255</v>
      </c>
      <c r="E516" s="1">
        <v>17</v>
      </c>
      <c r="F516" s="1">
        <v>167</v>
      </c>
      <c r="G516" s="3">
        <v>1</v>
      </c>
      <c r="N516" s="10">
        <f t="shared" si="112"/>
        <v>3909999.9999999995</v>
      </c>
      <c r="O516" s="10">
        <f t="shared" si="113"/>
        <v>11272500</v>
      </c>
      <c r="P516" s="24">
        <f t="shared" si="124"/>
        <v>15182500</v>
      </c>
      <c r="R516" s="10">
        <f t="shared" si="114"/>
        <v>2000000</v>
      </c>
      <c r="S516" s="10">
        <f t="shared" si="115"/>
        <v>1500000</v>
      </c>
      <c r="T516" s="10">
        <f t="shared" si="116"/>
        <v>20750600</v>
      </c>
      <c r="U516" s="24">
        <f t="shared" si="117"/>
        <v>3795625</v>
      </c>
      <c r="V516" s="10">
        <f t="shared" si="118"/>
        <v>300000</v>
      </c>
      <c r="W516" s="24">
        <f t="shared" si="119"/>
        <v>150163.93079202034</v>
      </c>
      <c r="X516" s="24">
        <f t="shared" si="125"/>
        <v>28496388.930792019</v>
      </c>
      <c r="Z516" s="28">
        <f t="shared" si="120"/>
        <v>-24586388.930792019</v>
      </c>
      <c r="AA516" s="28">
        <f t="shared" si="121"/>
        <v>-17223888.930792019</v>
      </c>
      <c r="AB516" s="29"/>
      <c r="AC516" s="30">
        <f t="shared" si="122"/>
        <v>5699277.7861584043</v>
      </c>
      <c r="AD516" s="30">
        <f t="shared" si="123"/>
        <v>22797111.144633617</v>
      </c>
      <c r="AE516" s="24"/>
      <c r="AF516" s="24">
        <f t="shared" si="126"/>
        <v>-105251.63447990616</v>
      </c>
      <c r="AG516" s="24">
        <f t="shared" si="127"/>
        <v>-69009.647572656395</v>
      </c>
      <c r="AI516" s="24">
        <f>IF(OR(B516="Q2",B516="Q3"),Business_peak/E516,Business_nonpeak/E516)</f>
        <v>13529.411764705881</v>
      </c>
      <c r="AJ516" s="24">
        <f>IF(OR(B516="Q2",B516="Q3"),Economic_peak/F516,Economic_nonpeak/F516)</f>
        <v>404.19161676646706</v>
      </c>
      <c r="AO516">
        <f>AF516/AI516</f>
        <v>-7.7794686354713258</v>
      </c>
      <c r="AP516">
        <f>AG516/AJ516</f>
        <v>-170.73497992049803</v>
      </c>
    </row>
    <row r="517" spans="1:42" x14ac:dyDescent="0.25">
      <c r="A517" s="6">
        <v>511</v>
      </c>
      <c r="B517" s="1" t="s">
        <v>2</v>
      </c>
      <c r="C517" s="1"/>
      <c r="D517" s="1">
        <v>256</v>
      </c>
      <c r="E517" s="1">
        <v>24</v>
      </c>
      <c r="F517" s="1">
        <v>174</v>
      </c>
      <c r="G517" s="3">
        <v>-1</v>
      </c>
      <c r="N517" s="10">
        <f t="shared" si="112"/>
        <v>5519999.9999999991</v>
      </c>
      <c r="O517" s="10">
        <f t="shared" si="113"/>
        <v>11745000</v>
      </c>
      <c r="P517" s="24">
        <f t="shared" si="124"/>
        <v>17265000</v>
      </c>
      <c r="R517" s="10">
        <f t="shared" si="114"/>
        <v>2000000</v>
      </c>
      <c r="S517" s="10">
        <f t="shared" si="115"/>
        <v>2500000</v>
      </c>
      <c r="T517" s="10">
        <f t="shared" si="116"/>
        <v>15337400</v>
      </c>
      <c r="U517" s="24">
        <f t="shared" si="117"/>
        <v>4316250</v>
      </c>
      <c r="V517" s="10">
        <f t="shared" si="118"/>
        <v>300000</v>
      </c>
      <c r="W517" s="24">
        <f t="shared" si="119"/>
        <v>150163.93079202034</v>
      </c>
      <c r="X517" s="24">
        <f t="shared" si="125"/>
        <v>24603813.930792019</v>
      </c>
      <c r="Z517" s="28">
        <f t="shared" si="120"/>
        <v>-19083813.930792019</v>
      </c>
      <c r="AA517" s="28">
        <f t="shared" si="121"/>
        <v>-12858813.930792019</v>
      </c>
      <c r="AB517" s="29"/>
      <c r="AC517" s="30">
        <f t="shared" si="122"/>
        <v>4920762.7861584043</v>
      </c>
      <c r="AD517" s="30">
        <f t="shared" si="123"/>
        <v>19683051.144633617</v>
      </c>
      <c r="AE517" s="24"/>
      <c r="AF517" s="24">
        <f t="shared" si="126"/>
        <v>24968.21724339978</v>
      </c>
      <c r="AG517" s="24">
        <f t="shared" si="127"/>
        <v>-45620.983589848373</v>
      </c>
      <c r="AI517" s="24">
        <f>IF(OR(B517="Q2",B517="Q3"),Business_peak/E517,Business_nonpeak/E517)</f>
        <v>9583.3333333333321</v>
      </c>
      <c r="AJ517" s="24">
        <f>IF(OR(B517="Q2",B517="Q3"),Economic_peak/F517,Economic_nonpeak/F517)</f>
        <v>387.93103448275861</v>
      </c>
      <c r="AO517">
        <f>AF517/AI517</f>
        <v>2.6053791906156296</v>
      </c>
      <c r="AP517">
        <f>AG517/AJ517</f>
        <v>-117.60075769827581</v>
      </c>
    </row>
    <row r="518" spans="1:42" x14ac:dyDescent="0.25">
      <c r="A518" s="6">
        <v>512</v>
      </c>
      <c r="B518" s="1" t="s">
        <v>2</v>
      </c>
      <c r="C518" s="1"/>
      <c r="D518" s="1">
        <v>256</v>
      </c>
      <c r="E518" s="1">
        <v>19</v>
      </c>
      <c r="F518" s="1">
        <v>193</v>
      </c>
      <c r="G518" s="3">
        <v>2</v>
      </c>
      <c r="N518" s="10">
        <f t="shared" si="112"/>
        <v>4369999.9999999991</v>
      </c>
      <c r="O518" s="10">
        <f t="shared" si="113"/>
        <v>13027500</v>
      </c>
      <c r="P518" s="24">
        <f t="shared" si="124"/>
        <v>17397500</v>
      </c>
      <c r="R518" s="10">
        <f t="shared" si="114"/>
        <v>2000000</v>
      </c>
      <c r="S518" s="10">
        <f t="shared" si="115"/>
        <v>1500000</v>
      </c>
      <c r="T518" s="10">
        <f t="shared" si="116"/>
        <v>23457200</v>
      </c>
      <c r="U518" s="24">
        <f t="shared" si="117"/>
        <v>4349375</v>
      </c>
      <c r="V518" s="10">
        <f t="shared" si="118"/>
        <v>300000</v>
      </c>
      <c r="W518" s="24">
        <f t="shared" si="119"/>
        <v>150163.93079202034</v>
      </c>
      <c r="X518" s="24">
        <f t="shared" si="125"/>
        <v>31756738.930792019</v>
      </c>
      <c r="Z518" s="28">
        <f t="shared" si="120"/>
        <v>-27386738.930792019</v>
      </c>
      <c r="AA518" s="28">
        <f t="shared" si="121"/>
        <v>-18729238.930792019</v>
      </c>
      <c r="AB518" s="29"/>
      <c r="AC518" s="30">
        <f t="shared" si="122"/>
        <v>6351347.7861584043</v>
      </c>
      <c r="AD518" s="30">
        <f t="shared" si="123"/>
        <v>25405391.144633617</v>
      </c>
      <c r="AE518" s="24"/>
      <c r="AF518" s="24">
        <f t="shared" si="126"/>
        <v>-104281.46242938975</v>
      </c>
      <c r="AG518" s="24">
        <f t="shared" si="127"/>
        <v>-64134.151008464338</v>
      </c>
      <c r="AI518" s="24">
        <f>IF(OR(B518="Q2",B518="Q3"),Business_peak/E518,Business_nonpeak/E518)</f>
        <v>12105.263157894735</v>
      </c>
      <c r="AJ518" s="24">
        <f>IF(OR(B518="Q2",B518="Q3"),Economic_peak/F518,Economic_nonpeak/F518)</f>
        <v>349.74093264248705</v>
      </c>
      <c r="AO518">
        <f>AF518/AI518</f>
        <v>-8.6145555919930672</v>
      </c>
      <c r="AP518">
        <f>AG518/AJ518</f>
        <v>-183.37616510568321</v>
      </c>
    </row>
    <row r="519" spans="1:42" x14ac:dyDescent="0.25">
      <c r="A519" s="6">
        <v>513</v>
      </c>
      <c r="B519" s="1" t="s">
        <v>2</v>
      </c>
      <c r="C519" s="1"/>
      <c r="D519" s="1">
        <v>257</v>
      </c>
      <c r="E519" s="1">
        <v>18</v>
      </c>
      <c r="F519" s="1">
        <v>188</v>
      </c>
      <c r="G519" s="3">
        <v>0</v>
      </c>
      <c r="N519" s="10">
        <f t="shared" ref="N519:N582" si="128">IF(OR(B519="Q2",B519="Q3"),E519*Business_peak,E519*Business_nonpeak)</f>
        <v>4139999.9999999995</v>
      </c>
      <c r="O519" s="10">
        <f t="shared" ref="O519:O582" si="129">IF(OR(B519="Q2",B519="Q3"),F519*Economic_peak,F519*Economic_nonpeak)</f>
        <v>12690000</v>
      </c>
      <c r="P519" s="24">
        <f t="shared" si="124"/>
        <v>16830000</v>
      </c>
      <c r="R519" s="10">
        <f t="shared" ref="R519:R582" si="130">Overheads</f>
        <v>2000000</v>
      </c>
      <c r="S519" s="10">
        <f t="shared" ref="S519:S582" si="131">IF(ISEVEN(A519),mumbai_flight,newyork_flight)</f>
        <v>2500000</v>
      </c>
      <c r="T519" s="10">
        <f t="shared" ref="T519:T582" si="132">IF(G519=VLOOKUP(G519,fuelcost_table,1,FALSE),fuel_perflight*(1+VLOOKUP(G519,fuelcost_table,2,FALSE)),0)</f>
        <v>18044000</v>
      </c>
      <c r="U519" s="24">
        <f t="shared" ref="U519:U582" si="133">tax_r*P519</f>
        <v>4207500</v>
      </c>
      <c r="V519" s="10">
        <f t="shared" ref="V519:V582" si="134">salary_cost/(flights*days)</f>
        <v>300000</v>
      </c>
      <c r="W519" s="24">
        <f t="shared" ref="W519:W582" si="135">lease_daily</f>
        <v>150163.93079202034</v>
      </c>
      <c r="X519" s="24">
        <f t="shared" si="125"/>
        <v>27201663.930792019</v>
      </c>
      <c r="Z519" s="28">
        <f t="shared" ref="Z519:Z582" si="136">N519-$X519</f>
        <v>-23061663.930792019</v>
      </c>
      <c r="AA519" s="28">
        <f t="shared" ref="AA519:AA582" si="137">O519-$X519</f>
        <v>-14511663.930792019</v>
      </c>
      <c r="AB519" s="29"/>
      <c r="AC519" s="30">
        <f t="shared" ref="AC519:AC582" si="138">Business_costp*X519</f>
        <v>5440332.7861584043</v>
      </c>
      <c r="AD519" s="30">
        <f t="shared" ref="AD519:AD582" si="139">Economic_costp*X519</f>
        <v>21761331.144633617</v>
      </c>
      <c r="AE519" s="24"/>
      <c r="AF519" s="24">
        <f t="shared" si="126"/>
        <v>-72240.710342133592</v>
      </c>
      <c r="AG519" s="24">
        <f t="shared" si="127"/>
        <v>-48251.761407625621</v>
      </c>
      <c r="AI519" s="24">
        <f>IF(OR(B519="Q2",B519="Q3"),Business_peak/E519,Business_nonpeak/E519)</f>
        <v>12777.777777777776</v>
      </c>
      <c r="AJ519" s="24">
        <f>IF(OR(B519="Q2",B519="Q3"),Economic_peak/F519,Economic_nonpeak/F519)</f>
        <v>359.04255319148939</v>
      </c>
      <c r="AO519">
        <f>AF519/AI519</f>
        <v>-5.6536208093843694</v>
      </c>
      <c r="AP519">
        <f>AG519/AJ519</f>
        <v>-134.39009103160913</v>
      </c>
    </row>
    <row r="520" spans="1:42" x14ac:dyDescent="0.25">
      <c r="A520" s="6">
        <v>514</v>
      </c>
      <c r="B520" s="1" t="s">
        <v>2</v>
      </c>
      <c r="C520" s="1"/>
      <c r="D520" s="1">
        <v>257</v>
      </c>
      <c r="E520" s="1">
        <v>21</v>
      </c>
      <c r="F520" s="1">
        <v>162</v>
      </c>
      <c r="G520" s="3">
        <v>0</v>
      </c>
      <c r="N520" s="10">
        <f t="shared" si="128"/>
        <v>4829999.9999999991</v>
      </c>
      <c r="O520" s="10">
        <f t="shared" si="129"/>
        <v>10935000</v>
      </c>
      <c r="P520" s="24">
        <f t="shared" ref="P520:P583" si="140">SUM(N520:O520)</f>
        <v>15765000</v>
      </c>
      <c r="R520" s="10">
        <f t="shared" si="130"/>
        <v>2000000</v>
      </c>
      <c r="S520" s="10">
        <f t="shared" si="131"/>
        <v>1500000</v>
      </c>
      <c r="T520" s="10">
        <f t="shared" si="132"/>
        <v>18044000</v>
      </c>
      <c r="U520" s="24">
        <f t="shared" si="133"/>
        <v>3941250</v>
      </c>
      <c r="V520" s="10">
        <f t="shared" si="134"/>
        <v>300000</v>
      </c>
      <c r="W520" s="24">
        <f t="shared" si="135"/>
        <v>150163.93079202034</v>
      </c>
      <c r="X520" s="24">
        <f t="shared" ref="X520:X583" si="141">SUM(R520:W520)</f>
        <v>25935413.930792019</v>
      </c>
      <c r="Z520" s="28">
        <f t="shared" si="136"/>
        <v>-21105413.930792019</v>
      </c>
      <c r="AA520" s="28">
        <f t="shared" si="137"/>
        <v>-15000413.930792019</v>
      </c>
      <c r="AB520" s="29"/>
      <c r="AC520" s="30">
        <f t="shared" si="138"/>
        <v>5187082.7861584043</v>
      </c>
      <c r="AD520" s="30">
        <f t="shared" si="139"/>
        <v>20748331.144633617</v>
      </c>
      <c r="AE520" s="24"/>
      <c r="AF520" s="24">
        <f t="shared" ref="AF520:AF583" si="142">(N520-AC520)/E520</f>
        <v>-17003.942198019296</v>
      </c>
      <c r="AG520" s="24">
        <f t="shared" ref="AG520:AG583" si="143">(O520-AD520)/F520</f>
        <v>-60576.118176750722</v>
      </c>
      <c r="AI520" s="24">
        <f>IF(OR(B520="Q2",B520="Q3"),Business_peak/E520,Business_nonpeak/E520)</f>
        <v>10952.38095238095</v>
      </c>
      <c r="AJ520" s="24">
        <f>IF(OR(B520="Q2",B520="Q3"),Economic_peak/F520,Economic_nonpeak/F520)</f>
        <v>416.66666666666669</v>
      </c>
      <c r="AO520">
        <f>AF520/AI520</f>
        <v>-1.5525338528626318</v>
      </c>
      <c r="AP520">
        <f>AG520/AJ520</f>
        <v>-145.38268362420172</v>
      </c>
    </row>
    <row r="521" spans="1:42" x14ac:dyDescent="0.25">
      <c r="A521" s="6">
        <v>515</v>
      </c>
      <c r="B521" s="1" t="s">
        <v>2</v>
      </c>
      <c r="C521" s="1"/>
      <c r="D521" s="1">
        <v>258</v>
      </c>
      <c r="E521" s="1">
        <v>28</v>
      </c>
      <c r="F521" s="1">
        <v>238</v>
      </c>
      <c r="G521" s="3">
        <v>0</v>
      </c>
      <c r="N521" s="10">
        <f t="shared" si="128"/>
        <v>6439999.9999999991</v>
      </c>
      <c r="O521" s="10">
        <f t="shared" si="129"/>
        <v>16065000</v>
      </c>
      <c r="P521" s="24">
        <f t="shared" si="140"/>
        <v>22505000</v>
      </c>
      <c r="R521" s="10">
        <f t="shared" si="130"/>
        <v>2000000</v>
      </c>
      <c r="S521" s="10">
        <f t="shared" si="131"/>
        <v>2500000</v>
      </c>
      <c r="T521" s="10">
        <f t="shared" si="132"/>
        <v>18044000</v>
      </c>
      <c r="U521" s="24">
        <f t="shared" si="133"/>
        <v>5626250</v>
      </c>
      <c r="V521" s="10">
        <f t="shared" si="134"/>
        <v>300000</v>
      </c>
      <c r="W521" s="24">
        <f t="shared" si="135"/>
        <v>150163.93079202034</v>
      </c>
      <c r="X521" s="24">
        <f t="shared" si="141"/>
        <v>28620413.930792019</v>
      </c>
      <c r="Z521" s="28">
        <f t="shared" si="136"/>
        <v>-22180413.930792019</v>
      </c>
      <c r="AA521" s="28">
        <f t="shared" si="137"/>
        <v>-12555413.930792019</v>
      </c>
      <c r="AB521" s="29"/>
      <c r="AC521" s="30">
        <f t="shared" si="138"/>
        <v>5724082.7861584043</v>
      </c>
      <c r="AD521" s="30">
        <f t="shared" si="139"/>
        <v>22896331.144633617</v>
      </c>
      <c r="AE521" s="24"/>
      <c r="AF521" s="24">
        <f t="shared" si="142"/>
        <v>25568.471922914097</v>
      </c>
      <c r="AG521" s="24">
        <f t="shared" si="143"/>
        <v>-28703.072036275702</v>
      </c>
      <c r="AI521" s="24">
        <f>IF(OR(B521="Q2",B521="Q3"),Business_peak/E521,Business_nonpeak/E521)</f>
        <v>8214.2857142857138</v>
      </c>
      <c r="AJ521" s="24">
        <f>IF(OR(B521="Q2",B521="Q3"),Economic_peak/F521,Economic_nonpeak/F521)</f>
        <v>283.61344537815125</v>
      </c>
      <c r="AO521">
        <f>AF521/AI521</f>
        <v>3.1126835384417162</v>
      </c>
      <c r="AP521">
        <f>AG521/AJ521</f>
        <v>-101.20490584642396</v>
      </c>
    </row>
    <row r="522" spans="1:42" x14ac:dyDescent="0.25">
      <c r="A522" s="6">
        <v>516</v>
      </c>
      <c r="B522" s="1" t="s">
        <v>2</v>
      </c>
      <c r="C522" s="1"/>
      <c r="D522" s="1">
        <v>258</v>
      </c>
      <c r="E522" s="1">
        <v>29</v>
      </c>
      <c r="F522" s="1">
        <v>214</v>
      </c>
      <c r="G522" s="3">
        <v>1</v>
      </c>
      <c r="N522" s="10">
        <f t="shared" si="128"/>
        <v>6669999.9999999991</v>
      </c>
      <c r="O522" s="10">
        <f t="shared" si="129"/>
        <v>14445000</v>
      </c>
      <c r="P522" s="24">
        <f t="shared" si="140"/>
        <v>21115000</v>
      </c>
      <c r="R522" s="10">
        <f t="shared" si="130"/>
        <v>2000000</v>
      </c>
      <c r="S522" s="10">
        <f t="shared" si="131"/>
        <v>1500000</v>
      </c>
      <c r="T522" s="10">
        <f t="shared" si="132"/>
        <v>20750600</v>
      </c>
      <c r="U522" s="24">
        <f t="shared" si="133"/>
        <v>5278750</v>
      </c>
      <c r="V522" s="10">
        <f t="shared" si="134"/>
        <v>300000</v>
      </c>
      <c r="W522" s="24">
        <f t="shared" si="135"/>
        <v>150163.93079202034</v>
      </c>
      <c r="X522" s="24">
        <f t="shared" si="141"/>
        <v>29979513.930792019</v>
      </c>
      <c r="Z522" s="28">
        <f t="shared" si="136"/>
        <v>-23309513.930792019</v>
      </c>
      <c r="AA522" s="28">
        <f t="shared" si="137"/>
        <v>-15534513.930792019</v>
      </c>
      <c r="AB522" s="29"/>
      <c r="AC522" s="30">
        <f t="shared" si="138"/>
        <v>5995902.7861584043</v>
      </c>
      <c r="AD522" s="30">
        <f t="shared" si="139"/>
        <v>23983611.144633617</v>
      </c>
      <c r="AE522" s="24"/>
      <c r="AF522" s="24">
        <f t="shared" si="142"/>
        <v>23244.73151177913</v>
      </c>
      <c r="AG522" s="24">
        <f t="shared" si="143"/>
        <v>-44572.949273988866</v>
      </c>
      <c r="AI522" s="24">
        <f>IF(OR(B522="Q2",B522="Q3"),Business_peak/E522,Business_nonpeak/E522)</f>
        <v>7931.0344827586196</v>
      </c>
      <c r="AJ522" s="24">
        <f>IF(OR(B522="Q2",B522="Q3"),Economic_peak/F522,Economic_nonpeak/F522)</f>
        <v>315.42056074766356</v>
      </c>
      <c r="AO522">
        <f>AF522/AI522</f>
        <v>2.9308574514851951</v>
      </c>
      <c r="AP522">
        <f>AG522/AJ522</f>
        <v>-141.31275769827582</v>
      </c>
    </row>
    <row r="523" spans="1:42" x14ac:dyDescent="0.25">
      <c r="A523" s="6">
        <v>517</v>
      </c>
      <c r="B523" s="1" t="s">
        <v>2</v>
      </c>
      <c r="C523" s="1"/>
      <c r="D523" s="1">
        <v>259</v>
      </c>
      <c r="E523" s="1">
        <v>25</v>
      </c>
      <c r="F523" s="1">
        <v>193</v>
      </c>
      <c r="G523" s="3">
        <v>-2</v>
      </c>
      <c r="N523" s="10">
        <f t="shared" si="128"/>
        <v>5749999.9999999991</v>
      </c>
      <c r="O523" s="10">
        <f t="shared" si="129"/>
        <v>13027500</v>
      </c>
      <c r="P523" s="24">
        <f t="shared" si="140"/>
        <v>18777500</v>
      </c>
      <c r="R523" s="10">
        <f t="shared" si="130"/>
        <v>2000000</v>
      </c>
      <c r="S523" s="10">
        <f t="shared" si="131"/>
        <v>2500000</v>
      </c>
      <c r="T523" s="10">
        <f t="shared" si="132"/>
        <v>12630800</v>
      </c>
      <c r="U523" s="24">
        <f t="shared" si="133"/>
        <v>4694375</v>
      </c>
      <c r="V523" s="10">
        <f t="shared" si="134"/>
        <v>300000</v>
      </c>
      <c r="W523" s="24">
        <f t="shared" si="135"/>
        <v>150163.93079202034</v>
      </c>
      <c r="X523" s="24">
        <f t="shared" si="141"/>
        <v>22275338.930792019</v>
      </c>
      <c r="Z523" s="28">
        <f t="shared" si="136"/>
        <v>-16525338.930792019</v>
      </c>
      <c r="AA523" s="28">
        <f t="shared" si="137"/>
        <v>-9247838.9307920188</v>
      </c>
      <c r="AB523" s="29"/>
      <c r="AC523" s="30">
        <f t="shared" si="138"/>
        <v>4455067.7861584043</v>
      </c>
      <c r="AD523" s="30">
        <f t="shared" si="139"/>
        <v>17820271.144633617</v>
      </c>
      <c r="AE523" s="24"/>
      <c r="AF523" s="24">
        <f t="shared" si="142"/>
        <v>51797.288553663791</v>
      </c>
      <c r="AG523" s="24">
        <f t="shared" si="143"/>
        <v>-24833.011112091281</v>
      </c>
      <c r="AI523" s="24">
        <f>IF(OR(B523="Q2",B523="Q3"),Business_peak/E523,Business_nonpeak/E523)</f>
        <v>9199.9999999999982</v>
      </c>
      <c r="AJ523" s="24">
        <f>IF(OR(B523="Q2",B523="Q3"),Economic_peak/F523,Economic_nonpeak/F523)</f>
        <v>349.74093264248705</v>
      </c>
      <c r="AO523">
        <f>AF523/AI523</f>
        <v>5.6301400601808478</v>
      </c>
      <c r="AP523">
        <f>AG523/AJ523</f>
        <v>-71.004016957535072</v>
      </c>
    </row>
    <row r="524" spans="1:42" x14ac:dyDescent="0.25">
      <c r="A524" s="6">
        <v>518</v>
      </c>
      <c r="B524" s="1" t="s">
        <v>2</v>
      </c>
      <c r="C524" s="1"/>
      <c r="D524" s="1">
        <v>259</v>
      </c>
      <c r="E524" s="1">
        <v>21</v>
      </c>
      <c r="F524" s="1">
        <v>163</v>
      </c>
      <c r="G524" s="3">
        <v>0</v>
      </c>
      <c r="N524" s="10">
        <f t="shared" si="128"/>
        <v>4829999.9999999991</v>
      </c>
      <c r="O524" s="10">
        <f t="shared" si="129"/>
        <v>11002500</v>
      </c>
      <c r="P524" s="24">
        <f t="shared" si="140"/>
        <v>15832500</v>
      </c>
      <c r="R524" s="10">
        <f t="shared" si="130"/>
        <v>2000000</v>
      </c>
      <c r="S524" s="10">
        <f t="shared" si="131"/>
        <v>1500000</v>
      </c>
      <c r="T524" s="10">
        <f t="shared" si="132"/>
        <v>18044000</v>
      </c>
      <c r="U524" s="24">
        <f t="shared" si="133"/>
        <v>3958125</v>
      </c>
      <c r="V524" s="10">
        <f t="shared" si="134"/>
        <v>300000</v>
      </c>
      <c r="W524" s="24">
        <f t="shared" si="135"/>
        <v>150163.93079202034</v>
      </c>
      <c r="X524" s="24">
        <f t="shared" si="141"/>
        <v>25952288.930792019</v>
      </c>
      <c r="Z524" s="28">
        <f t="shared" si="136"/>
        <v>-21122288.930792019</v>
      </c>
      <c r="AA524" s="28">
        <f t="shared" si="137"/>
        <v>-14949788.930792019</v>
      </c>
      <c r="AB524" s="29"/>
      <c r="AC524" s="30">
        <f t="shared" si="138"/>
        <v>5190457.7861584043</v>
      </c>
      <c r="AD524" s="30">
        <f t="shared" si="139"/>
        <v>20761831.144633617</v>
      </c>
      <c r="AE524" s="24"/>
      <c r="AF524" s="24">
        <f t="shared" si="142"/>
        <v>-17164.656483733583</v>
      </c>
      <c r="AG524" s="24">
        <f t="shared" si="143"/>
        <v>-59873.19720634121</v>
      </c>
      <c r="AI524" s="24">
        <f>IF(OR(B524="Q2",B524="Q3"),Business_peak/E524,Business_nonpeak/E524)</f>
        <v>10952.38095238095</v>
      </c>
      <c r="AJ524" s="24">
        <f>IF(OR(B524="Q2",B524="Q3"),Economic_peak/F524,Economic_nonpeak/F524)</f>
        <v>414.11042944785277</v>
      </c>
      <c r="AO524">
        <f>AF524/AI524</f>
        <v>-1.5672077659061101</v>
      </c>
      <c r="AP524">
        <f>AG524/AJ524</f>
        <v>-144.58268362420174</v>
      </c>
    </row>
    <row r="525" spans="1:42" x14ac:dyDescent="0.25">
      <c r="A525" s="6">
        <v>519</v>
      </c>
      <c r="B525" s="1" t="s">
        <v>2</v>
      </c>
      <c r="C525" s="1"/>
      <c r="D525" s="1">
        <v>260</v>
      </c>
      <c r="E525" s="1">
        <v>25</v>
      </c>
      <c r="F525" s="1">
        <v>183</v>
      </c>
      <c r="G525" s="3">
        <v>-1</v>
      </c>
      <c r="N525" s="10">
        <f t="shared" si="128"/>
        <v>5749999.9999999991</v>
      </c>
      <c r="O525" s="10">
        <f t="shared" si="129"/>
        <v>12352500</v>
      </c>
      <c r="P525" s="24">
        <f t="shared" si="140"/>
        <v>18102500</v>
      </c>
      <c r="R525" s="10">
        <f t="shared" si="130"/>
        <v>2000000</v>
      </c>
      <c r="S525" s="10">
        <f t="shared" si="131"/>
        <v>2500000</v>
      </c>
      <c r="T525" s="10">
        <f t="shared" si="132"/>
        <v>15337400</v>
      </c>
      <c r="U525" s="24">
        <f t="shared" si="133"/>
        <v>4525625</v>
      </c>
      <c r="V525" s="10">
        <f t="shared" si="134"/>
        <v>300000</v>
      </c>
      <c r="W525" s="24">
        <f t="shared" si="135"/>
        <v>150163.93079202034</v>
      </c>
      <c r="X525" s="24">
        <f t="shared" si="141"/>
        <v>24813188.930792019</v>
      </c>
      <c r="Z525" s="28">
        <f t="shared" si="136"/>
        <v>-19063188.930792019</v>
      </c>
      <c r="AA525" s="28">
        <f t="shared" si="137"/>
        <v>-12460688.930792019</v>
      </c>
      <c r="AB525" s="29"/>
      <c r="AC525" s="30">
        <f t="shared" si="138"/>
        <v>4962637.7861584043</v>
      </c>
      <c r="AD525" s="30">
        <f t="shared" si="139"/>
        <v>19850551.144633617</v>
      </c>
      <c r="AE525" s="24"/>
      <c r="AF525" s="24">
        <f t="shared" si="142"/>
        <v>31494.488553663788</v>
      </c>
      <c r="AG525" s="24">
        <f t="shared" si="143"/>
        <v>-40972.957074500642</v>
      </c>
      <c r="AI525" s="24">
        <f>IF(OR(B525="Q2",B525="Q3"),Business_peak/E525,Business_nonpeak/E525)</f>
        <v>9199.9999999999982</v>
      </c>
      <c r="AJ525" s="24">
        <f>IF(OR(B525="Q2",B525="Q3"),Economic_peak/F525,Economic_nonpeak/F525)</f>
        <v>368.85245901639342</v>
      </c>
      <c r="AO525">
        <f>AF525/AI525</f>
        <v>3.4233139732243254</v>
      </c>
      <c r="AP525">
        <f>AG525/AJ525</f>
        <v>-111.08223917975731</v>
      </c>
    </row>
    <row r="526" spans="1:42" x14ac:dyDescent="0.25">
      <c r="A526" s="6">
        <v>520</v>
      </c>
      <c r="B526" s="1" t="s">
        <v>2</v>
      </c>
      <c r="C526" s="1"/>
      <c r="D526" s="1">
        <v>260</v>
      </c>
      <c r="E526" s="1">
        <v>16</v>
      </c>
      <c r="F526" s="1">
        <v>206</v>
      </c>
      <c r="G526" s="3">
        <v>2</v>
      </c>
      <c r="N526" s="10">
        <f t="shared" si="128"/>
        <v>3679999.9999999995</v>
      </c>
      <c r="O526" s="10">
        <f t="shared" si="129"/>
        <v>13905000</v>
      </c>
      <c r="P526" s="24">
        <f t="shared" si="140"/>
        <v>17585000</v>
      </c>
      <c r="R526" s="10">
        <f t="shared" si="130"/>
        <v>2000000</v>
      </c>
      <c r="S526" s="10">
        <f t="shared" si="131"/>
        <v>1500000</v>
      </c>
      <c r="T526" s="10">
        <f t="shared" si="132"/>
        <v>23457200</v>
      </c>
      <c r="U526" s="24">
        <f t="shared" si="133"/>
        <v>4396250</v>
      </c>
      <c r="V526" s="10">
        <f t="shared" si="134"/>
        <v>300000</v>
      </c>
      <c r="W526" s="24">
        <f t="shared" si="135"/>
        <v>150163.93079202034</v>
      </c>
      <c r="X526" s="24">
        <f t="shared" si="141"/>
        <v>31803613.930792019</v>
      </c>
      <c r="Z526" s="28">
        <f t="shared" si="136"/>
        <v>-28123613.930792019</v>
      </c>
      <c r="AA526" s="28">
        <f t="shared" si="137"/>
        <v>-17898613.930792019</v>
      </c>
      <c r="AB526" s="29"/>
      <c r="AC526" s="30">
        <f t="shared" si="138"/>
        <v>6360722.7861584043</v>
      </c>
      <c r="AD526" s="30">
        <f t="shared" si="139"/>
        <v>25442891.144633617</v>
      </c>
      <c r="AE526" s="24"/>
      <c r="AF526" s="24">
        <f t="shared" si="142"/>
        <v>-167545.1741349003</v>
      </c>
      <c r="AG526" s="24">
        <f t="shared" si="143"/>
        <v>-56009.180313755423</v>
      </c>
      <c r="AI526" s="24">
        <f>IF(OR(B526="Q2",B526="Q3"),Business_peak/E526,Business_nonpeak/E526)</f>
        <v>14374.999999999998</v>
      </c>
      <c r="AJ526" s="24">
        <f>IF(OR(B526="Q2",B526="Q3"),Economic_peak/F526,Economic_nonpeak/F526)</f>
        <v>327.66990291262135</v>
      </c>
      <c r="AO526">
        <f>AF526/AI526</f>
        <v>-11.655316461558282</v>
      </c>
      <c r="AP526">
        <f>AG526/AJ526</f>
        <v>-170.93172066123878</v>
      </c>
    </row>
    <row r="527" spans="1:42" x14ac:dyDescent="0.25">
      <c r="A527" s="6">
        <v>521</v>
      </c>
      <c r="B527" s="1" t="s">
        <v>2</v>
      </c>
      <c r="C527" s="1"/>
      <c r="D527" s="1">
        <v>261</v>
      </c>
      <c r="E527" s="1">
        <v>18</v>
      </c>
      <c r="F527" s="1">
        <v>223</v>
      </c>
      <c r="G527" s="3">
        <v>-2</v>
      </c>
      <c r="N527" s="10">
        <f t="shared" si="128"/>
        <v>4139999.9999999995</v>
      </c>
      <c r="O527" s="10">
        <f t="shared" si="129"/>
        <v>15052500</v>
      </c>
      <c r="P527" s="24">
        <f t="shared" si="140"/>
        <v>19192500</v>
      </c>
      <c r="R527" s="10">
        <f t="shared" si="130"/>
        <v>2000000</v>
      </c>
      <c r="S527" s="10">
        <f t="shared" si="131"/>
        <v>2500000</v>
      </c>
      <c r="T527" s="10">
        <f t="shared" si="132"/>
        <v>12630800</v>
      </c>
      <c r="U527" s="24">
        <f t="shared" si="133"/>
        <v>4798125</v>
      </c>
      <c r="V527" s="10">
        <f t="shared" si="134"/>
        <v>300000</v>
      </c>
      <c r="W527" s="24">
        <f t="shared" si="135"/>
        <v>150163.93079202034</v>
      </c>
      <c r="X527" s="24">
        <f t="shared" si="141"/>
        <v>22379088.930792019</v>
      </c>
      <c r="Z527" s="28">
        <f t="shared" si="136"/>
        <v>-18239088.930792019</v>
      </c>
      <c r="AA527" s="28">
        <f t="shared" si="137"/>
        <v>-7326588.9307920188</v>
      </c>
      <c r="AB527" s="29"/>
      <c r="AC527" s="30">
        <f t="shared" si="138"/>
        <v>4475817.7861584043</v>
      </c>
      <c r="AD527" s="30">
        <f t="shared" si="139"/>
        <v>17903271.144633617</v>
      </c>
      <c r="AE527" s="24"/>
      <c r="AF527" s="24">
        <f t="shared" si="142"/>
        <v>-18656.543675466932</v>
      </c>
      <c r="AG527" s="24">
        <f t="shared" si="143"/>
        <v>-12783.727105980346</v>
      </c>
      <c r="AI527" s="24">
        <f>IF(OR(B527="Q2",B527="Q3"),Business_peak/E527,Business_nonpeak/E527)</f>
        <v>12777.777777777776</v>
      </c>
      <c r="AJ527" s="24">
        <f>IF(OR(B527="Q2",B527="Q3"),Economic_peak/F527,Economic_nonpeak/F527)</f>
        <v>302.69058295964123</v>
      </c>
      <c r="AO527">
        <f>AF527/AI527</f>
        <v>-1.4600773311234994</v>
      </c>
      <c r="AP527">
        <f>AG527/AJ527</f>
        <v>-42.233646587164699</v>
      </c>
    </row>
    <row r="528" spans="1:42" x14ac:dyDescent="0.25">
      <c r="A528" s="6">
        <v>522</v>
      </c>
      <c r="B528" s="1" t="s">
        <v>2</v>
      </c>
      <c r="C528" s="1"/>
      <c r="D528" s="1">
        <v>261</v>
      </c>
      <c r="E528" s="1">
        <v>23</v>
      </c>
      <c r="F528" s="1">
        <v>176</v>
      </c>
      <c r="G528" s="3">
        <v>1</v>
      </c>
      <c r="N528" s="10">
        <f t="shared" si="128"/>
        <v>5289999.9999999991</v>
      </c>
      <c r="O528" s="10">
        <f t="shared" si="129"/>
        <v>11880000</v>
      </c>
      <c r="P528" s="24">
        <f t="shared" si="140"/>
        <v>17170000</v>
      </c>
      <c r="R528" s="10">
        <f t="shared" si="130"/>
        <v>2000000</v>
      </c>
      <c r="S528" s="10">
        <f t="shared" si="131"/>
        <v>1500000</v>
      </c>
      <c r="T528" s="10">
        <f t="shared" si="132"/>
        <v>20750600</v>
      </c>
      <c r="U528" s="24">
        <f t="shared" si="133"/>
        <v>4292500</v>
      </c>
      <c r="V528" s="10">
        <f t="shared" si="134"/>
        <v>300000</v>
      </c>
      <c r="W528" s="24">
        <f t="shared" si="135"/>
        <v>150163.93079202034</v>
      </c>
      <c r="X528" s="24">
        <f t="shared" si="141"/>
        <v>28993263.930792019</v>
      </c>
      <c r="Z528" s="28">
        <f t="shared" si="136"/>
        <v>-23703263.930792019</v>
      </c>
      <c r="AA528" s="28">
        <f t="shared" si="137"/>
        <v>-17113263.930792019</v>
      </c>
      <c r="AB528" s="29"/>
      <c r="AC528" s="30">
        <f t="shared" si="138"/>
        <v>5798652.7861584043</v>
      </c>
      <c r="AD528" s="30">
        <f t="shared" si="139"/>
        <v>23194611.144633617</v>
      </c>
      <c r="AE528" s="24"/>
      <c r="AF528" s="24">
        <f t="shared" si="142"/>
        <v>-22115.338528626315</v>
      </c>
      <c r="AG528" s="24">
        <f t="shared" si="143"/>
        <v>-64287.56332178192</v>
      </c>
      <c r="AI528" s="24">
        <f>IF(OR(B528="Q2",B528="Q3"),Business_peak/E528,Business_nonpeak/E528)</f>
        <v>9999.9999999999982</v>
      </c>
      <c r="AJ528" s="24">
        <f>IF(OR(B528="Q2",B528="Q3"),Economic_peak/F528,Economic_nonpeak/F528)</f>
        <v>383.52272727272725</v>
      </c>
      <c r="AO528">
        <f>AF528/AI528</f>
        <v>-2.2115338528626318</v>
      </c>
      <c r="AP528">
        <f>AG528/AJ528</f>
        <v>-167.62386880938695</v>
      </c>
    </row>
    <row r="529" spans="1:42" x14ac:dyDescent="0.25">
      <c r="A529" s="6">
        <v>523</v>
      </c>
      <c r="B529" s="1" t="s">
        <v>2</v>
      </c>
      <c r="C529" s="1"/>
      <c r="D529" s="1">
        <v>262</v>
      </c>
      <c r="E529" s="1">
        <v>27</v>
      </c>
      <c r="F529" s="1">
        <v>157</v>
      </c>
      <c r="G529" s="3">
        <v>0</v>
      </c>
      <c r="N529" s="10">
        <f t="shared" si="128"/>
        <v>6209999.9999999991</v>
      </c>
      <c r="O529" s="10">
        <f t="shared" si="129"/>
        <v>10597500</v>
      </c>
      <c r="P529" s="24">
        <f t="shared" si="140"/>
        <v>16807500</v>
      </c>
      <c r="R529" s="10">
        <f t="shared" si="130"/>
        <v>2000000</v>
      </c>
      <c r="S529" s="10">
        <f t="shared" si="131"/>
        <v>2500000</v>
      </c>
      <c r="T529" s="10">
        <f t="shared" si="132"/>
        <v>18044000</v>
      </c>
      <c r="U529" s="24">
        <f t="shared" si="133"/>
        <v>4201875</v>
      </c>
      <c r="V529" s="10">
        <f t="shared" si="134"/>
        <v>300000</v>
      </c>
      <c r="W529" s="24">
        <f t="shared" si="135"/>
        <v>150163.93079202034</v>
      </c>
      <c r="X529" s="24">
        <f t="shared" si="141"/>
        <v>27196038.930792019</v>
      </c>
      <c r="Z529" s="28">
        <f t="shared" si="136"/>
        <v>-20986038.930792019</v>
      </c>
      <c r="AA529" s="28">
        <f t="shared" si="137"/>
        <v>-16598538.930792019</v>
      </c>
      <c r="AB529" s="29"/>
      <c r="AC529" s="30">
        <f t="shared" si="138"/>
        <v>5439207.7861584043</v>
      </c>
      <c r="AD529" s="30">
        <f t="shared" si="139"/>
        <v>21756831.144633617</v>
      </c>
      <c r="AE529" s="24"/>
      <c r="AF529" s="24">
        <f t="shared" si="142"/>
        <v>28547.859771910917</v>
      </c>
      <c r="AG529" s="24">
        <f t="shared" si="143"/>
        <v>-71078.542322507114</v>
      </c>
      <c r="AI529" s="24">
        <f>IF(OR(B529="Q2",B529="Q3"),Business_peak/E529,Business_nonpeak/E529)</f>
        <v>8518.5185185185182</v>
      </c>
      <c r="AJ529" s="24">
        <f>IF(OR(B529="Q2",B529="Q3"),Economic_peak/F529,Economic_nonpeak/F529)</f>
        <v>429.93630573248407</v>
      </c>
      <c r="AO529">
        <f>AF529/AI529</f>
        <v>3.3512704949634555</v>
      </c>
      <c r="AP529">
        <f>AG529/AJ529</f>
        <v>-165.32342436494247</v>
      </c>
    </row>
    <row r="530" spans="1:42" x14ac:dyDescent="0.25">
      <c r="A530" s="6">
        <v>524</v>
      </c>
      <c r="B530" s="1" t="s">
        <v>2</v>
      </c>
      <c r="C530" s="1"/>
      <c r="D530" s="1">
        <v>262</v>
      </c>
      <c r="E530" s="1">
        <v>28</v>
      </c>
      <c r="F530" s="1">
        <v>207</v>
      </c>
      <c r="G530" s="3">
        <v>0</v>
      </c>
      <c r="N530" s="10">
        <f t="shared" si="128"/>
        <v>6439999.9999999991</v>
      </c>
      <c r="O530" s="10">
        <f t="shared" si="129"/>
        <v>13972500</v>
      </c>
      <c r="P530" s="24">
        <f t="shared" si="140"/>
        <v>20412500</v>
      </c>
      <c r="R530" s="10">
        <f t="shared" si="130"/>
        <v>2000000</v>
      </c>
      <c r="S530" s="10">
        <f t="shared" si="131"/>
        <v>1500000</v>
      </c>
      <c r="T530" s="10">
        <f t="shared" si="132"/>
        <v>18044000</v>
      </c>
      <c r="U530" s="24">
        <f t="shared" si="133"/>
        <v>5103125</v>
      </c>
      <c r="V530" s="10">
        <f t="shared" si="134"/>
        <v>300000</v>
      </c>
      <c r="W530" s="24">
        <f t="shared" si="135"/>
        <v>150163.93079202034</v>
      </c>
      <c r="X530" s="24">
        <f t="shared" si="141"/>
        <v>27097288.930792019</v>
      </c>
      <c r="Z530" s="28">
        <f t="shared" si="136"/>
        <v>-20657288.930792019</v>
      </c>
      <c r="AA530" s="28">
        <f t="shared" si="137"/>
        <v>-13124788.930792019</v>
      </c>
      <c r="AB530" s="29"/>
      <c r="AC530" s="30">
        <f t="shared" si="138"/>
        <v>5419457.7861584043</v>
      </c>
      <c r="AD530" s="30">
        <f t="shared" si="139"/>
        <v>21677831.144633617</v>
      </c>
      <c r="AE530" s="24"/>
      <c r="AF530" s="24">
        <f t="shared" si="142"/>
        <v>36447.936208628387</v>
      </c>
      <c r="AG530" s="24">
        <f t="shared" si="143"/>
        <v>-37223.821954751773</v>
      </c>
      <c r="AI530" s="24">
        <f>IF(OR(B530="Q2",B530="Q3"),Business_peak/E530,Business_nonpeak/E530)</f>
        <v>8214.2857142857138</v>
      </c>
      <c r="AJ530" s="24">
        <f>IF(OR(B530="Q2",B530="Q3"),Economic_peak/F530,Economic_nonpeak/F530)</f>
        <v>326.08695652173913</v>
      </c>
      <c r="AO530">
        <f>AF530/AI530</f>
        <v>4.4371400601808473</v>
      </c>
      <c r="AP530">
        <f>AG530/AJ530</f>
        <v>-114.1530539945721</v>
      </c>
    </row>
    <row r="531" spans="1:42" x14ac:dyDescent="0.25">
      <c r="A531" s="6">
        <v>525</v>
      </c>
      <c r="B531" s="1" t="s">
        <v>2</v>
      </c>
      <c r="C531" s="1"/>
      <c r="D531" s="1">
        <v>263</v>
      </c>
      <c r="E531" s="1">
        <v>29</v>
      </c>
      <c r="F531" s="1">
        <v>182</v>
      </c>
      <c r="G531" s="3">
        <v>-2</v>
      </c>
      <c r="N531" s="10">
        <f t="shared" si="128"/>
        <v>6669999.9999999991</v>
      </c>
      <c r="O531" s="10">
        <f t="shared" si="129"/>
        <v>12285000</v>
      </c>
      <c r="P531" s="24">
        <f t="shared" si="140"/>
        <v>18955000</v>
      </c>
      <c r="R531" s="10">
        <f t="shared" si="130"/>
        <v>2000000</v>
      </c>
      <c r="S531" s="10">
        <f t="shared" si="131"/>
        <v>2500000</v>
      </c>
      <c r="T531" s="10">
        <f t="shared" si="132"/>
        <v>12630800</v>
      </c>
      <c r="U531" s="24">
        <f t="shared" si="133"/>
        <v>4738750</v>
      </c>
      <c r="V531" s="10">
        <f t="shared" si="134"/>
        <v>300000</v>
      </c>
      <c r="W531" s="24">
        <f t="shared" si="135"/>
        <v>150163.93079202034</v>
      </c>
      <c r="X531" s="24">
        <f t="shared" si="141"/>
        <v>22319713.930792019</v>
      </c>
      <c r="Z531" s="28">
        <f t="shared" si="136"/>
        <v>-15649713.930792019</v>
      </c>
      <c r="AA531" s="28">
        <f t="shared" si="137"/>
        <v>-10034713.930792019</v>
      </c>
      <c r="AB531" s="29"/>
      <c r="AC531" s="30">
        <f t="shared" si="138"/>
        <v>4463942.7861584043</v>
      </c>
      <c r="AD531" s="30">
        <f t="shared" si="139"/>
        <v>17855771.144633617</v>
      </c>
      <c r="AE531" s="24"/>
      <c r="AF531" s="24">
        <f t="shared" si="142"/>
        <v>76070.938408330854</v>
      </c>
      <c r="AG531" s="24">
        <f t="shared" si="143"/>
        <v>-30608.632662822074</v>
      </c>
      <c r="AI531" s="24">
        <f>IF(OR(B531="Q2",B531="Q3"),Business_peak/E531,Business_nonpeak/E531)</f>
        <v>7931.0344827586196</v>
      </c>
      <c r="AJ531" s="24">
        <f>IF(OR(B531="Q2",B531="Q3"),Economic_peak/F531,Economic_nonpeak/F531)</f>
        <v>370.87912087912088</v>
      </c>
      <c r="AO531">
        <f>AF531/AI531</f>
        <v>9.5915531036591091</v>
      </c>
      <c r="AP531">
        <f>AG531/AJ531</f>
        <v>-82.529942883461004</v>
      </c>
    </row>
    <row r="532" spans="1:42" x14ac:dyDescent="0.25">
      <c r="A532" s="6">
        <v>526</v>
      </c>
      <c r="B532" s="1" t="s">
        <v>2</v>
      </c>
      <c r="C532" s="1"/>
      <c r="D532" s="1">
        <v>263</v>
      </c>
      <c r="E532" s="1">
        <v>25</v>
      </c>
      <c r="F532" s="1">
        <v>205</v>
      </c>
      <c r="G532" s="3">
        <v>2</v>
      </c>
      <c r="N532" s="10">
        <f t="shared" si="128"/>
        <v>5749999.9999999991</v>
      </c>
      <c r="O532" s="10">
        <f t="shared" si="129"/>
        <v>13837500</v>
      </c>
      <c r="P532" s="24">
        <f t="shared" si="140"/>
        <v>19587500</v>
      </c>
      <c r="R532" s="10">
        <f t="shared" si="130"/>
        <v>2000000</v>
      </c>
      <c r="S532" s="10">
        <f t="shared" si="131"/>
        <v>1500000</v>
      </c>
      <c r="T532" s="10">
        <f t="shared" si="132"/>
        <v>23457200</v>
      </c>
      <c r="U532" s="24">
        <f t="shared" si="133"/>
        <v>4896875</v>
      </c>
      <c r="V532" s="10">
        <f t="shared" si="134"/>
        <v>300000</v>
      </c>
      <c r="W532" s="24">
        <f t="shared" si="135"/>
        <v>150163.93079202034</v>
      </c>
      <c r="X532" s="24">
        <f t="shared" si="141"/>
        <v>32304238.930792019</v>
      </c>
      <c r="Z532" s="28">
        <f t="shared" si="136"/>
        <v>-26554238.930792019</v>
      </c>
      <c r="AA532" s="28">
        <f t="shared" si="137"/>
        <v>-18466738.930792019</v>
      </c>
      <c r="AB532" s="29"/>
      <c r="AC532" s="30">
        <f t="shared" si="138"/>
        <v>6460847.7861584043</v>
      </c>
      <c r="AD532" s="30">
        <f t="shared" si="139"/>
        <v>25843391.144633617</v>
      </c>
      <c r="AE532" s="24"/>
      <c r="AF532" s="24">
        <f t="shared" si="142"/>
        <v>-28433.911446336209</v>
      </c>
      <c r="AG532" s="24">
        <f t="shared" si="143"/>
        <v>-58565.322656749355</v>
      </c>
      <c r="AI532" s="24">
        <f>IF(OR(B532="Q2",B532="Q3"),Business_peak/E532,Business_nonpeak/E532)</f>
        <v>9199.9999999999982</v>
      </c>
      <c r="AJ532" s="24">
        <f>IF(OR(B532="Q2",B532="Q3"),Economic_peak/F532,Economic_nonpeak/F532)</f>
        <v>329.26829268292681</v>
      </c>
      <c r="AO532">
        <f>AF532/AI532</f>
        <v>-3.0906425485148059</v>
      </c>
      <c r="AP532">
        <f>AG532/AJ532</f>
        <v>-177.86505399457212</v>
      </c>
    </row>
    <row r="533" spans="1:42" x14ac:dyDescent="0.25">
      <c r="A533" s="6">
        <v>527</v>
      </c>
      <c r="B533" s="1" t="s">
        <v>2</v>
      </c>
      <c r="C533" s="1"/>
      <c r="D533" s="1">
        <v>264</v>
      </c>
      <c r="E533" s="1">
        <v>24</v>
      </c>
      <c r="F533" s="1">
        <v>173</v>
      </c>
      <c r="G533" s="3">
        <v>-2</v>
      </c>
      <c r="N533" s="10">
        <f t="shared" si="128"/>
        <v>5519999.9999999991</v>
      </c>
      <c r="O533" s="10">
        <f t="shared" si="129"/>
        <v>11677500</v>
      </c>
      <c r="P533" s="24">
        <f t="shared" si="140"/>
        <v>17197500</v>
      </c>
      <c r="R533" s="10">
        <f t="shared" si="130"/>
        <v>2000000</v>
      </c>
      <c r="S533" s="10">
        <f t="shared" si="131"/>
        <v>2500000</v>
      </c>
      <c r="T533" s="10">
        <f t="shared" si="132"/>
        <v>12630800</v>
      </c>
      <c r="U533" s="24">
        <f t="shared" si="133"/>
        <v>4299375</v>
      </c>
      <c r="V533" s="10">
        <f t="shared" si="134"/>
        <v>300000</v>
      </c>
      <c r="W533" s="24">
        <f t="shared" si="135"/>
        <v>150163.93079202034</v>
      </c>
      <c r="X533" s="24">
        <f t="shared" si="141"/>
        <v>21880338.930792019</v>
      </c>
      <c r="Z533" s="28">
        <f t="shared" si="136"/>
        <v>-16360338.930792019</v>
      </c>
      <c r="AA533" s="28">
        <f t="shared" si="137"/>
        <v>-10202838.930792019</v>
      </c>
      <c r="AB533" s="29"/>
      <c r="AC533" s="30">
        <f t="shared" si="138"/>
        <v>4376067.7861584043</v>
      </c>
      <c r="AD533" s="30">
        <f t="shared" si="139"/>
        <v>17504271.144633617</v>
      </c>
      <c r="AE533" s="24"/>
      <c r="AF533" s="24">
        <f t="shared" si="142"/>
        <v>47663.842243399784</v>
      </c>
      <c r="AG533" s="24">
        <f t="shared" si="143"/>
        <v>-33680.758061465996</v>
      </c>
      <c r="AI533" s="24">
        <f>IF(OR(B533="Q2",B533="Q3"),Business_peak/E533,Business_nonpeak/E533)</f>
        <v>9583.3333333333321</v>
      </c>
      <c r="AJ533" s="24">
        <f>IF(OR(B533="Q2",B533="Q3"),Economic_peak/F533,Economic_nonpeak/F533)</f>
        <v>390.17341040462429</v>
      </c>
      <c r="AO533">
        <f>AF533/AI533</f>
        <v>4.973618321050413</v>
      </c>
      <c r="AP533">
        <f>AG533/AJ533</f>
        <v>-86.322535476053588</v>
      </c>
    </row>
    <row r="534" spans="1:42" x14ac:dyDescent="0.25">
      <c r="A534" s="6">
        <v>528</v>
      </c>
      <c r="B534" s="1" t="s">
        <v>2</v>
      </c>
      <c r="C534" s="1"/>
      <c r="D534" s="1">
        <v>264</v>
      </c>
      <c r="E534" s="1">
        <v>24</v>
      </c>
      <c r="F534" s="1">
        <v>200</v>
      </c>
      <c r="G534" s="3">
        <v>1</v>
      </c>
      <c r="N534" s="10">
        <f t="shared" si="128"/>
        <v>5519999.9999999991</v>
      </c>
      <c r="O534" s="10">
        <f t="shared" si="129"/>
        <v>13500000</v>
      </c>
      <c r="P534" s="24">
        <f t="shared" si="140"/>
        <v>19020000</v>
      </c>
      <c r="R534" s="10">
        <f t="shared" si="130"/>
        <v>2000000</v>
      </c>
      <c r="S534" s="10">
        <f t="shared" si="131"/>
        <v>1500000</v>
      </c>
      <c r="T534" s="10">
        <f t="shared" si="132"/>
        <v>20750600</v>
      </c>
      <c r="U534" s="24">
        <f t="shared" si="133"/>
        <v>4755000</v>
      </c>
      <c r="V534" s="10">
        <f t="shared" si="134"/>
        <v>300000</v>
      </c>
      <c r="W534" s="24">
        <f t="shared" si="135"/>
        <v>150163.93079202034</v>
      </c>
      <c r="X534" s="24">
        <f t="shared" si="141"/>
        <v>29455763.930792019</v>
      </c>
      <c r="Z534" s="28">
        <f t="shared" si="136"/>
        <v>-23935763.930792019</v>
      </c>
      <c r="AA534" s="28">
        <f t="shared" si="137"/>
        <v>-15955763.930792019</v>
      </c>
      <c r="AB534" s="29"/>
      <c r="AC534" s="30">
        <f t="shared" si="138"/>
        <v>5891152.7861584043</v>
      </c>
      <c r="AD534" s="30">
        <f t="shared" si="139"/>
        <v>23564611.144633617</v>
      </c>
      <c r="AE534" s="24"/>
      <c r="AF534" s="24">
        <f t="shared" si="142"/>
        <v>-15464.699423266886</v>
      </c>
      <c r="AG534" s="24">
        <f t="shared" si="143"/>
        <v>-50323.055723168087</v>
      </c>
      <c r="AI534" s="24">
        <f>IF(OR(B534="Q2",B534="Q3"),Business_peak/E534,Business_nonpeak/E534)</f>
        <v>9583.3333333333321</v>
      </c>
      <c r="AJ534" s="24">
        <f>IF(OR(B534="Q2",B534="Q3"),Economic_peak/F534,Economic_nonpeak/F534)</f>
        <v>337.5</v>
      </c>
      <c r="AO534">
        <f>AF534/AI534</f>
        <v>-1.6137077659061101</v>
      </c>
      <c r="AP534">
        <f>AG534/AJ534</f>
        <v>-149.10535029086842</v>
      </c>
    </row>
    <row r="535" spans="1:42" x14ac:dyDescent="0.25">
      <c r="A535" s="6">
        <v>529</v>
      </c>
      <c r="B535" s="1" t="s">
        <v>2</v>
      </c>
      <c r="C535" s="1"/>
      <c r="D535" s="1">
        <v>265</v>
      </c>
      <c r="E535" s="1">
        <v>28</v>
      </c>
      <c r="F535" s="1">
        <v>181</v>
      </c>
      <c r="G535" s="3">
        <v>-1</v>
      </c>
      <c r="N535" s="10">
        <f t="shared" si="128"/>
        <v>6439999.9999999991</v>
      </c>
      <c r="O535" s="10">
        <f t="shared" si="129"/>
        <v>12217500</v>
      </c>
      <c r="P535" s="24">
        <f t="shared" si="140"/>
        <v>18657500</v>
      </c>
      <c r="R535" s="10">
        <f t="shared" si="130"/>
        <v>2000000</v>
      </c>
      <c r="S535" s="10">
        <f t="shared" si="131"/>
        <v>2500000</v>
      </c>
      <c r="T535" s="10">
        <f t="shared" si="132"/>
        <v>15337400</v>
      </c>
      <c r="U535" s="24">
        <f t="shared" si="133"/>
        <v>4664375</v>
      </c>
      <c r="V535" s="10">
        <f t="shared" si="134"/>
        <v>300000</v>
      </c>
      <c r="W535" s="24">
        <f t="shared" si="135"/>
        <v>150163.93079202034</v>
      </c>
      <c r="X535" s="24">
        <f t="shared" si="141"/>
        <v>24951938.930792019</v>
      </c>
      <c r="Z535" s="28">
        <f t="shared" si="136"/>
        <v>-18511938.930792019</v>
      </c>
      <c r="AA535" s="28">
        <f t="shared" si="137"/>
        <v>-12734438.930792019</v>
      </c>
      <c r="AB535" s="29"/>
      <c r="AC535" s="30">
        <f t="shared" si="138"/>
        <v>4990387.7861584043</v>
      </c>
      <c r="AD535" s="30">
        <f t="shared" si="139"/>
        <v>19961551.144633617</v>
      </c>
      <c r="AE535" s="24"/>
      <c r="AF535" s="24">
        <f t="shared" si="142"/>
        <v>51771.864780056952</v>
      </c>
      <c r="AG535" s="24">
        <f t="shared" si="143"/>
        <v>-42784.812953776891</v>
      </c>
      <c r="AI535" s="24">
        <f>IF(OR(B535="Q2",B535="Q3"),Business_peak/E535,Business_nonpeak/E535)</f>
        <v>8214.2857142857138</v>
      </c>
      <c r="AJ535" s="24">
        <f>IF(OR(B535="Q2",B535="Q3"),Economic_peak/F535,Economic_nonpeak/F535)</f>
        <v>372.9281767955801</v>
      </c>
      <c r="AO535">
        <f>AF535/AI535</f>
        <v>6.3026617993112817</v>
      </c>
      <c r="AP535">
        <f>AG535/AJ535</f>
        <v>-114.72668362420174</v>
      </c>
    </row>
    <row r="536" spans="1:42" x14ac:dyDescent="0.25">
      <c r="A536" s="6">
        <v>530</v>
      </c>
      <c r="B536" s="1" t="s">
        <v>2</v>
      </c>
      <c r="C536" s="1"/>
      <c r="D536" s="1">
        <v>265</v>
      </c>
      <c r="E536" s="1">
        <v>15</v>
      </c>
      <c r="F536" s="1">
        <v>197</v>
      </c>
      <c r="G536" s="3">
        <v>0</v>
      </c>
      <c r="N536" s="10">
        <f t="shared" si="128"/>
        <v>3449999.9999999995</v>
      </c>
      <c r="O536" s="10">
        <f t="shared" si="129"/>
        <v>13297500</v>
      </c>
      <c r="P536" s="24">
        <f t="shared" si="140"/>
        <v>16747500</v>
      </c>
      <c r="R536" s="10">
        <f t="shared" si="130"/>
        <v>2000000</v>
      </c>
      <c r="S536" s="10">
        <f t="shared" si="131"/>
        <v>1500000</v>
      </c>
      <c r="T536" s="10">
        <f t="shared" si="132"/>
        <v>18044000</v>
      </c>
      <c r="U536" s="24">
        <f t="shared" si="133"/>
        <v>4186875</v>
      </c>
      <c r="V536" s="10">
        <f t="shared" si="134"/>
        <v>300000</v>
      </c>
      <c r="W536" s="24">
        <f t="shared" si="135"/>
        <v>150163.93079202034</v>
      </c>
      <c r="X536" s="24">
        <f t="shared" si="141"/>
        <v>26181038.930792019</v>
      </c>
      <c r="Z536" s="28">
        <f t="shared" si="136"/>
        <v>-22731038.930792019</v>
      </c>
      <c r="AA536" s="28">
        <f t="shared" si="137"/>
        <v>-12883538.930792019</v>
      </c>
      <c r="AB536" s="29"/>
      <c r="AC536" s="30">
        <f t="shared" si="138"/>
        <v>5236207.7861584043</v>
      </c>
      <c r="AD536" s="30">
        <f t="shared" si="139"/>
        <v>20944831.144633617</v>
      </c>
      <c r="AE536" s="24"/>
      <c r="AF536" s="24">
        <f t="shared" si="142"/>
        <v>-119080.51907722699</v>
      </c>
      <c r="AG536" s="24">
        <f t="shared" si="143"/>
        <v>-38818.939820475214</v>
      </c>
      <c r="AI536" s="24">
        <f>IF(OR(B536="Q2",B536="Q3"),Business_peak/E536,Business_nonpeak/E536)</f>
        <v>15333.333333333332</v>
      </c>
      <c r="AJ536" s="24">
        <f>IF(OR(B536="Q2",B536="Q3"),Economic_peak/F536,Economic_nonpeak/F536)</f>
        <v>342.63959390862942</v>
      </c>
      <c r="AO536">
        <f>AF536/AI536</f>
        <v>-7.7661208093843692</v>
      </c>
      <c r="AP536">
        <f>AG536/AJ536</f>
        <v>-113.29379473531286</v>
      </c>
    </row>
    <row r="537" spans="1:42" x14ac:dyDescent="0.25">
      <c r="A537" s="6">
        <v>531</v>
      </c>
      <c r="B537" s="1" t="s">
        <v>2</v>
      </c>
      <c r="C537" s="1"/>
      <c r="D537" s="1">
        <v>266</v>
      </c>
      <c r="E537" s="1">
        <v>29</v>
      </c>
      <c r="F537" s="1">
        <v>190</v>
      </c>
      <c r="G537" s="3">
        <v>0</v>
      </c>
      <c r="N537" s="10">
        <f t="shared" si="128"/>
        <v>6669999.9999999991</v>
      </c>
      <c r="O537" s="10">
        <f t="shared" si="129"/>
        <v>12825000</v>
      </c>
      <c r="P537" s="24">
        <f t="shared" si="140"/>
        <v>19495000</v>
      </c>
      <c r="R537" s="10">
        <f t="shared" si="130"/>
        <v>2000000</v>
      </c>
      <c r="S537" s="10">
        <f t="shared" si="131"/>
        <v>2500000</v>
      </c>
      <c r="T537" s="10">
        <f t="shared" si="132"/>
        <v>18044000</v>
      </c>
      <c r="U537" s="24">
        <f t="shared" si="133"/>
        <v>4873750</v>
      </c>
      <c r="V537" s="10">
        <f t="shared" si="134"/>
        <v>300000</v>
      </c>
      <c r="W537" s="24">
        <f t="shared" si="135"/>
        <v>150163.93079202034</v>
      </c>
      <c r="X537" s="24">
        <f t="shared" si="141"/>
        <v>27867913.930792019</v>
      </c>
      <c r="Z537" s="28">
        <f t="shared" si="136"/>
        <v>-21197913.930792019</v>
      </c>
      <c r="AA537" s="28">
        <f t="shared" si="137"/>
        <v>-15042913.930792019</v>
      </c>
      <c r="AB537" s="29"/>
      <c r="AC537" s="30">
        <f t="shared" si="138"/>
        <v>5573582.7861584043</v>
      </c>
      <c r="AD537" s="30">
        <f t="shared" si="139"/>
        <v>22294331.144633617</v>
      </c>
      <c r="AE537" s="24"/>
      <c r="AF537" s="24">
        <f t="shared" si="142"/>
        <v>37807.490132468782</v>
      </c>
      <c r="AG537" s="24">
        <f t="shared" si="143"/>
        <v>-49838.584971755881</v>
      </c>
      <c r="AI537" s="24">
        <f>IF(OR(B537="Q2",B537="Q3"),Business_peak/E537,Business_nonpeak/E537)</f>
        <v>7931.0344827586196</v>
      </c>
      <c r="AJ537" s="24">
        <f>IF(OR(B537="Q2",B537="Q3"),Economic_peak/F537,Economic_nonpeak/F537)</f>
        <v>355.26315789473682</v>
      </c>
      <c r="AO537">
        <f>AF537/AI537</f>
        <v>4.7670313645286733</v>
      </c>
      <c r="AP537">
        <f>AG537/AJ537</f>
        <v>-140.28638732790546</v>
      </c>
    </row>
    <row r="538" spans="1:42" x14ac:dyDescent="0.25">
      <c r="A538" s="6">
        <v>532</v>
      </c>
      <c r="B538" s="1" t="s">
        <v>2</v>
      </c>
      <c r="C538" s="1"/>
      <c r="D538" s="1">
        <v>266</v>
      </c>
      <c r="E538" s="1">
        <v>30</v>
      </c>
      <c r="F538" s="1">
        <v>186</v>
      </c>
      <c r="G538" s="3">
        <v>2</v>
      </c>
      <c r="N538" s="10">
        <f t="shared" si="128"/>
        <v>6899999.9999999991</v>
      </c>
      <c r="O538" s="10">
        <f t="shared" si="129"/>
        <v>12555000</v>
      </c>
      <c r="P538" s="24">
        <f t="shared" si="140"/>
        <v>19455000</v>
      </c>
      <c r="R538" s="10">
        <f t="shared" si="130"/>
        <v>2000000</v>
      </c>
      <c r="S538" s="10">
        <f t="shared" si="131"/>
        <v>1500000</v>
      </c>
      <c r="T538" s="10">
        <f t="shared" si="132"/>
        <v>23457200</v>
      </c>
      <c r="U538" s="24">
        <f t="shared" si="133"/>
        <v>4863750</v>
      </c>
      <c r="V538" s="10">
        <f t="shared" si="134"/>
        <v>300000</v>
      </c>
      <c r="W538" s="24">
        <f t="shared" si="135"/>
        <v>150163.93079202034</v>
      </c>
      <c r="X538" s="24">
        <f t="shared" si="141"/>
        <v>32271113.930792019</v>
      </c>
      <c r="Z538" s="28">
        <f t="shared" si="136"/>
        <v>-25371113.930792019</v>
      </c>
      <c r="AA538" s="28">
        <f t="shared" si="137"/>
        <v>-19716113.930792019</v>
      </c>
      <c r="AB538" s="29"/>
      <c r="AC538" s="30">
        <f t="shared" si="138"/>
        <v>6454222.7861584043</v>
      </c>
      <c r="AD538" s="30">
        <f t="shared" si="139"/>
        <v>25816891.144633617</v>
      </c>
      <c r="AE538" s="24"/>
      <c r="AF538" s="24">
        <f t="shared" si="142"/>
        <v>14859.240461386491</v>
      </c>
      <c r="AG538" s="24">
        <f t="shared" si="143"/>
        <v>-71300.490024911924</v>
      </c>
      <c r="AI538" s="24">
        <f>IF(OR(B538="Q2",B538="Q3"),Business_peak/E538,Business_nonpeak/E538)</f>
        <v>7666.6666666666661</v>
      </c>
      <c r="AJ538" s="24">
        <f>IF(OR(B538="Q2",B538="Q3"),Economic_peak/F538,Economic_nonpeak/F538)</f>
        <v>362.90322580645159</v>
      </c>
      <c r="AO538">
        <f>AF538/AI538</f>
        <v>1.9381617993112816</v>
      </c>
      <c r="AP538">
        <f>AG538/AJ538</f>
        <v>-196.47246140197953</v>
      </c>
    </row>
    <row r="539" spans="1:42" x14ac:dyDescent="0.25">
      <c r="A539" s="6">
        <v>533</v>
      </c>
      <c r="B539" s="1" t="s">
        <v>2</v>
      </c>
      <c r="C539" s="1"/>
      <c r="D539" s="1">
        <v>267</v>
      </c>
      <c r="E539" s="1">
        <v>27</v>
      </c>
      <c r="F539" s="1">
        <v>180</v>
      </c>
      <c r="G539" s="3">
        <v>0</v>
      </c>
      <c r="N539" s="10">
        <f t="shared" si="128"/>
        <v>6209999.9999999991</v>
      </c>
      <c r="O539" s="10">
        <f t="shared" si="129"/>
        <v>12150000</v>
      </c>
      <c r="P539" s="24">
        <f t="shared" si="140"/>
        <v>18360000</v>
      </c>
      <c r="R539" s="10">
        <f t="shared" si="130"/>
        <v>2000000</v>
      </c>
      <c r="S539" s="10">
        <f t="shared" si="131"/>
        <v>2500000</v>
      </c>
      <c r="T539" s="10">
        <f t="shared" si="132"/>
        <v>18044000</v>
      </c>
      <c r="U539" s="24">
        <f t="shared" si="133"/>
        <v>4590000</v>
      </c>
      <c r="V539" s="10">
        <f t="shared" si="134"/>
        <v>300000</v>
      </c>
      <c r="W539" s="24">
        <f t="shared" si="135"/>
        <v>150163.93079202034</v>
      </c>
      <c r="X539" s="24">
        <f t="shared" si="141"/>
        <v>27584163.930792019</v>
      </c>
      <c r="Z539" s="28">
        <f t="shared" si="136"/>
        <v>-21374163.930792019</v>
      </c>
      <c r="AA539" s="28">
        <f t="shared" si="137"/>
        <v>-15434163.930792019</v>
      </c>
      <c r="AB539" s="29"/>
      <c r="AC539" s="30">
        <f t="shared" si="138"/>
        <v>5516832.7861584043</v>
      </c>
      <c r="AD539" s="30">
        <f t="shared" si="139"/>
        <v>22067331.144633617</v>
      </c>
      <c r="AE539" s="24"/>
      <c r="AF539" s="24">
        <f t="shared" si="142"/>
        <v>25672.859771910917</v>
      </c>
      <c r="AG539" s="24">
        <f t="shared" si="143"/>
        <v>-55096.284136853428</v>
      </c>
      <c r="AI539" s="24">
        <f>IF(OR(B539="Q2",B539="Q3"),Business_peak/E539,Business_nonpeak/E539)</f>
        <v>8518.5185185185182</v>
      </c>
      <c r="AJ539" s="24">
        <f>IF(OR(B539="Q2",B539="Q3"),Economic_peak/F539,Economic_nonpeak/F539)</f>
        <v>375</v>
      </c>
      <c r="AO539">
        <f>AF539/AI539</f>
        <v>3.0137704949634556</v>
      </c>
      <c r="AP539">
        <f>AG539/AJ539</f>
        <v>-146.92342436494246</v>
      </c>
    </row>
    <row r="540" spans="1:42" x14ac:dyDescent="0.25">
      <c r="A540" s="6">
        <v>534</v>
      </c>
      <c r="B540" s="1" t="s">
        <v>2</v>
      </c>
      <c r="C540" s="1"/>
      <c r="D540" s="1">
        <v>267</v>
      </c>
      <c r="E540" s="1">
        <v>25</v>
      </c>
      <c r="F540" s="1">
        <v>209</v>
      </c>
      <c r="G540" s="3">
        <v>2</v>
      </c>
      <c r="N540" s="10">
        <f t="shared" si="128"/>
        <v>5749999.9999999991</v>
      </c>
      <c r="O540" s="10">
        <f t="shared" si="129"/>
        <v>14107500</v>
      </c>
      <c r="P540" s="24">
        <f t="shared" si="140"/>
        <v>19857500</v>
      </c>
      <c r="R540" s="10">
        <f t="shared" si="130"/>
        <v>2000000</v>
      </c>
      <c r="S540" s="10">
        <f t="shared" si="131"/>
        <v>1500000</v>
      </c>
      <c r="T540" s="10">
        <f t="shared" si="132"/>
        <v>23457200</v>
      </c>
      <c r="U540" s="24">
        <f t="shared" si="133"/>
        <v>4964375</v>
      </c>
      <c r="V540" s="10">
        <f t="shared" si="134"/>
        <v>300000</v>
      </c>
      <c r="W540" s="24">
        <f t="shared" si="135"/>
        <v>150163.93079202034</v>
      </c>
      <c r="X540" s="24">
        <f t="shared" si="141"/>
        <v>32371738.930792019</v>
      </c>
      <c r="Z540" s="28">
        <f t="shared" si="136"/>
        <v>-26621738.930792019</v>
      </c>
      <c r="AA540" s="28">
        <f t="shared" si="137"/>
        <v>-18264238.930792019</v>
      </c>
      <c r="AB540" s="29"/>
      <c r="AC540" s="30">
        <f t="shared" si="138"/>
        <v>6474347.7861584043</v>
      </c>
      <c r="AD540" s="30">
        <f t="shared" si="139"/>
        <v>25897391.144633617</v>
      </c>
      <c r="AE540" s="24"/>
      <c r="AF540" s="24">
        <f t="shared" si="142"/>
        <v>-28973.911446336209</v>
      </c>
      <c r="AG540" s="24">
        <f t="shared" si="143"/>
        <v>-56410.962414514914</v>
      </c>
      <c r="AI540" s="24">
        <f>IF(OR(B540="Q2",B540="Q3"),Business_peak/E540,Business_nonpeak/E540)</f>
        <v>9199.9999999999982</v>
      </c>
      <c r="AJ540" s="24">
        <f>IF(OR(B540="Q2",B540="Q3"),Economic_peak/F540,Economic_nonpeak/F540)</f>
        <v>322.96650717703352</v>
      </c>
      <c r="AO540">
        <f>AF540/AI540</f>
        <v>-3.1493382006887192</v>
      </c>
      <c r="AP540">
        <f>AG540/AJ540</f>
        <v>-174.66505399457208</v>
      </c>
    </row>
    <row r="541" spans="1:42" x14ac:dyDescent="0.25">
      <c r="A541" s="6">
        <v>535</v>
      </c>
      <c r="B541" s="1" t="s">
        <v>2</v>
      </c>
      <c r="C541" s="1"/>
      <c r="D541" s="1">
        <v>268</v>
      </c>
      <c r="E541" s="1">
        <v>28</v>
      </c>
      <c r="F541" s="1">
        <v>160</v>
      </c>
      <c r="G541" s="3">
        <v>-1</v>
      </c>
      <c r="N541" s="10">
        <f t="shared" si="128"/>
        <v>6439999.9999999991</v>
      </c>
      <c r="O541" s="10">
        <f t="shared" si="129"/>
        <v>10800000</v>
      </c>
      <c r="P541" s="24">
        <f t="shared" si="140"/>
        <v>17240000</v>
      </c>
      <c r="R541" s="10">
        <f t="shared" si="130"/>
        <v>2000000</v>
      </c>
      <c r="S541" s="10">
        <f t="shared" si="131"/>
        <v>2500000</v>
      </c>
      <c r="T541" s="10">
        <f t="shared" si="132"/>
        <v>15337400</v>
      </c>
      <c r="U541" s="24">
        <f t="shared" si="133"/>
        <v>4310000</v>
      </c>
      <c r="V541" s="10">
        <f t="shared" si="134"/>
        <v>300000</v>
      </c>
      <c r="W541" s="24">
        <f t="shared" si="135"/>
        <v>150163.93079202034</v>
      </c>
      <c r="X541" s="24">
        <f t="shared" si="141"/>
        <v>24597563.930792019</v>
      </c>
      <c r="Z541" s="28">
        <f t="shared" si="136"/>
        <v>-18157563.930792019</v>
      </c>
      <c r="AA541" s="28">
        <f t="shared" si="137"/>
        <v>-13797563.930792019</v>
      </c>
      <c r="AB541" s="29"/>
      <c r="AC541" s="30">
        <f t="shared" si="138"/>
        <v>4919512.7861584043</v>
      </c>
      <c r="AD541" s="30">
        <f t="shared" si="139"/>
        <v>19678051.144633617</v>
      </c>
      <c r="AE541" s="24"/>
      <c r="AF541" s="24">
        <f t="shared" si="142"/>
        <v>54303.114780056952</v>
      </c>
      <c r="AG541" s="24">
        <f t="shared" si="143"/>
        <v>-55487.819653960105</v>
      </c>
      <c r="AI541" s="24">
        <f>IF(OR(B541="Q2",B541="Q3"),Business_peak/E541,Business_nonpeak/E541)</f>
        <v>8214.2857142857138</v>
      </c>
      <c r="AJ541" s="24">
        <f>IF(OR(B541="Q2",B541="Q3"),Economic_peak/F541,Economic_nonpeak/F541)</f>
        <v>421.875</v>
      </c>
      <c r="AO541">
        <f>AF541/AI541</f>
        <v>6.6108139732243254</v>
      </c>
      <c r="AP541">
        <f>AG541/AJ541</f>
        <v>-131.52668362420172</v>
      </c>
    </row>
    <row r="542" spans="1:42" x14ac:dyDescent="0.25">
      <c r="A542" s="6">
        <v>536</v>
      </c>
      <c r="B542" s="1" t="s">
        <v>2</v>
      </c>
      <c r="C542" s="1"/>
      <c r="D542" s="1">
        <v>268</v>
      </c>
      <c r="E542" s="1">
        <v>27</v>
      </c>
      <c r="F542" s="1">
        <v>199</v>
      </c>
      <c r="G542" s="3">
        <v>2</v>
      </c>
      <c r="N542" s="10">
        <f t="shared" si="128"/>
        <v>6209999.9999999991</v>
      </c>
      <c r="O542" s="10">
        <f t="shared" si="129"/>
        <v>13432500</v>
      </c>
      <c r="P542" s="24">
        <f t="shared" si="140"/>
        <v>19642500</v>
      </c>
      <c r="R542" s="10">
        <f t="shared" si="130"/>
        <v>2000000</v>
      </c>
      <c r="S542" s="10">
        <f t="shared" si="131"/>
        <v>1500000</v>
      </c>
      <c r="T542" s="10">
        <f t="shared" si="132"/>
        <v>23457200</v>
      </c>
      <c r="U542" s="24">
        <f t="shared" si="133"/>
        <v>4910625</v>
      </c>
      <c r="V542" s="10">
        <f t="shared" si="134"/>
        <v>300000</v>
      </c>
      <c r="W542" s="24">
        <f t="shared" si="135"/>
        <v>150163.93079202034</v>
      </c>
      <c r="X542" s="24">
        <f t="shared" si="141"/>
        <v>32317988.930792019</v>
      </c>
      <c r="Z542" s="28">
        <f t="shared" si="136"/>
        <v>-26107988.930792019</v>
      </c>
      <c r="AA542" s="28">
        <f t="shared" si="137"/>
        <v>-18885488.930792019</v>
      </c>
      <c r="AB542" s="29"/>
      <c r="AC542" s="30">
        <f t="shared" si="138"/>
        <v>6463597.7861584043</v>
      </c>
      <c r="AD542" s="30">
        <f t="shared" si="139"/>
        <v>25854391.144633617</v>
      </c>
      <c r="AE542" s="24"/>
      <c r="AF542" s="24">
        <f t="shared" si="142"/>
        <v>-9392.5105984594538</v>
      </c>
      <c r="AG542" s="24">
        <f t="shared" si="143"/>
        <v>-62421.563540872448</v>
      </c>
      <c r="AI542" s="24">
        <f>IF(OR(B542="Q2",B542="Q3"),Business_peak/E542,Business_nonpeak/E542)</f>
        <v>8518.5185185185182</v>
      </c>
      <c r="AJ542" s="24">
        <f>IF(OR(B542="Q2",B542="Q3"),Economic_peak/F542,Economic_nonpeak/F542)</f>
        <v>339.1959798994975</v>
      </c>
      <c r="AO542">
        <f>AF542/AI542</f>
        <v>-1.1025990702539359</v>
      </c>
      <c r="AP542">
        <f>AG542/AJ542</f>
        <v>-184.02801695753507</v>
      </c>
    </row>
    <row r="543" spans="1:42" x14ac:dyDescent="0.25">
      <c r="A543" s="6">
        <v>537</v>
      </c>
      <c r="B543" s="1" t="s">
        <v>2</v>
      </c>
      <c r="C543" s="1"/>
      <c r="D543" s="1">
        <v>269</v>
      </c>
      <c r="E543" s="1">
        <v>29</v>
      </c>
      <c r="F543" s="1">
        <v>225</v>
      </c>
      <c r="G543" s="3">
        <v>-2</v>
      </c>
      <c r="N543" s="10">
        <f t="shared" si="128"/>
        <v>6669999.9999999991</v>
      </c>
      <c r="O543" s="10">
        <f t="shared" si="129"/>
        <v>15187500</v>
      </c>
      <c r="P543" s="24">
        <f t="shared" si="140"/>
        <v>21857500</v>
      </c>
      <c r="R543" s="10">
        <f t="shared" si="130"/>
        <v>2000000</v>
      </c>
      <c r="S543" s="10">
        <f t="shared" si="131"/>
        <v>2500000</v>
      </c>
      <c r="T543" s="10">
        <f t="shared" si="132"/>
        <v>12630800</v>
      </c>
      <c r="U543" s="24">
        <f t="shared" si="133"/>
        <v>5464375</v>
      </c>
      <c r="V543" s="10">
        <f t="shared" si="134"/>
        <v>300000</v>
      </c>
      <c r="W543" s="24">
        <f t="shared" si="135"/>
        <v>150163.93079202034</v>
      </c>
      <c r="X543" s="24">
        <f t="shared" si="141"/>
        <v>23045338.930792019</v>
      </c>
      <c r="Z543" s="28">
        <f t="shared" si="136"/>
        <v>-16375338.930792019</v>
      </c>
      <c r="AA543" s="28">
        <f t="shared" si="137"/>
        <v>-7857838.9307920188</v>
      </c>
      <c r="AB543" s="29"/>
      <c r="AC543" s="30">
        <f t="shared" si="138"/>
        <v>4609067.7861584043</v>
      </c>
      <c r="AD543" s="30">
        <f t="shared" si="139"/>
        <v>18436271.144633617</v>
      </c>
      <c r="AE543" s="24"/>
      <c r="AF543" s="24">
        <f t="shared" si="142"/>
        <v>71066.628063503274</v>
      </c>
      <c r="AG543" s="24">
        <f t="shared" si="143"/>
        <v>-14438.982865038299</v>
      </c>
      <c r="AI543" s="24">
        <f>IF(OR(B543="Q2",B543="Q3"),Business_peak/E543,Business_nonpeak/E543)</f>
        <v>7931.0344827586196</v>
      </c>
      <c r="AJ543" s="24">
        <f>IF(OR(B543="Q2",B543="Q3"),Economic_peak/F543,Economic_nonpeak/F543)</f>
        <v>300</v>
      </c>
      <c r="AO543">
        <f>AF543/AI543</f>
        <v>8.9605748427895442</v>
      </c>
      <c r="AP543">
        <f>AG543/AJ543</f>
        <v>-48.129942883460998</v>
      </c>
    </row>
    <row r="544" spans="1:42" x14ac:dyDescent="0.25">
      <c r="A544" s="6">
        <v>538</v>
      </c>
      <c r="B544" s="1" t="s">
        <v>2</v>
      </c>
      <c r="C544" s="1"/>
      <c r="D544" s="1">
        <v>269</v>
      </c>
      <c r="E544" s="1">
        <v>26</v>
      </c>
      <c r="F544" s="1">
        <v>195</v>
      </c>
      <c r="G544" s="3">
        <v>1</v>
      </c>
      <c r="N544" s="10">
        <f t="shared" si="128"/>
        <v>5979999.9999999991</v>
      </c>
      <c r="O544" s="10">
        <f t="shared" si="129"/>
        <v>13162500</v>
      </c>
      <c r="P544" s="24">
        <f t="shared" si="140"/>
        <v>19142500</v>
      </c>
      <c r="R544" s="10">
        <f t="shared" si="130"/>
        <v>2000000</v>
      </c>
      <c r="S544" s="10">
        <f t="shared" si="131"/>
        <v>1500000</v>
      </c>
      <c r="T544" s="10">
        <f t="shared" si="132"/>
        <v>20750600</v>
      </c>
      <c r="U544" s="24">
        <f t="shared" si="133"/>
        <v>4785625</v>
      </c>
      <c r="V544" s="10">
        <f t="shared" si="134"/>
        <v>300000</v>
      </c>
      <c r="W544" s="24">
        <f t="shared" si="135"/>
        <v>150163.93079202034</v>
      </c>
      <c r="X544" s="24">
        <f t="shared" si="141"/>
        <v>29486388.930792019</v>
      </c>
      <c r="Z544" s="28">
        <f t="shared" si="136"/>
        <v>-23506388.930792019</v>
      </c>
      <c r="AA544" s="28">
        <f t="shared" si="137"/>
        <v>-16323888.930792019</v>
      </c>
      <c r="AB544" s="29"/>
      <c r="AC544" s="30">
        <f t="shared" si="138"/>
        <v>5897277.7861584043</v>
      </c>
      <c r="AD544" s="30">
        <f t="shared" si="139"/>
        <v>23589111.144633617</v>
      </c>
      <c r="AE544" s="24"/>
      <c r="AF544" s="24">
        <f t="shared" si="142"/>
        <v>3181.6236092921058</v>
      </c>
      <c r="AG544" s="24">
        <f t="shared" si="143"/>
        <v>-53469.80074171086</v>
      </c>
      <c r="AI544" s="24">
        <f>IF(OR(B544="Q2",B544="Q3"),Business_peak/E544,Business_nonpeak/E544)</f>
        <v>8846.1538461538457</v>
      </c>
      <c r="AJ544" s="24">
        <f>IF(OR(B544="Q2",B544="Q3"),Economic_peak/F544,Economic_nonpeak/F544)</f>
        <v>346.15384615384613</v>
      </c>
      <c r="AO544">
        <f>AF544/AI544</f>
        <v>0.35966179931128156</v>
      </c>
      <c r="AP544">
        <f>AG544/AJ544</f>
        <v>-154.46831325383138</v>
      </c>
    </row>
    <row r="545" spans="1:42" x14ac:dyDescent="0.25">
      <c r="A545" s="6">
        <v>539</v>
      </c>
      <c r="B545" s="1" t="s">
        <v>2</v>
      </c>
      <c r="C545" s="1"/>
      <c r="D545" s="1">
        <v>270</v>
      </c>
      <c r="E545" s="1">
        <v>29</v>
      </c>
      <c r="F545" s="1">
        <v>214</v>
      </c>
      <c r="G545" s="3">
        <v>0</v>
      </c>
      <c r="N545" s="10">
        <f t="shared" si="128"/>
        <v>6669999.9999999991</v>
      </c>
      <c r="O545" s="10">
        <f t="shared" si="129"/>
        <v>14445000</v>
      </c>
      <c r="P545" s="24">
        <f t="shared" si="140"/>
        <v>21115000</v>
      </c>
      <c r="R545" s="10">
        <f t="shared" si="130"/>
        <v>2000000</v>
      </c>
      <c r="S545" s="10">
        <f t="shared" si="131"/>
        <v>2500000</v>
      </c>
      <c r="T545" s="10">
        <f t="shared" si="132"/>
        <v>18044000</v>
      </c>
      <c r="U545" s="24">
        <f t="shared" si="133"/>
        <v>5278750</v>
      </c>
      <c r="V545" s="10">
        <f t="shared" si="134"/>
        <v>300000</v>
      </c>
      <c r="W545" s="24">
        <f t="shared" si="135"/>
        <v>150163.93079202034</v>
      </c>
      <c r="X545" s="24">
        <f t="shared" si="141"/>
        <v>28272913.930792019</v>
      </c>
      <c r="Z545" s="28">
        <f t="shared" si="136"/>
        <v>-21602913.930792019</v>
      </c>
      <c r="AA545" s="28">
        <f t="shared" si="137"/>
        <v>-13827913.930792019</v>
      </c>
      <c r="AB545" s="29"/>
      <c r="AC545" s="30">
        <f t="shared" si="138"/>
        <v>5654582.7861584043</v>
      </c>
      <c r="AD545" s="30">
        <f t="shared" si="139"/>
        <v>22618331.144633617</v>
      </c>
      <c r="AE545" s="24"/>
      <c r="AF545" s="24">
        <f t="shared" si="142"/>
        <v>35014.386684192919</v>
      </c>
      <c r="AG545" s="24">
        <f t="shared" si="143"/>
        <v>-38193.136189876714</v>
      </c>
      <c r="AI545" s="24">
        <f>IF(OR(B545="Q2",B545="Q3"),Business_peak/E545,Business_nonpeak/E545)</f>
        <v>7931.0344827586196</v>
      </c>
      <c r="AJ545" s="24">
        <f>IF(OR(B545="Q2",B545="Q3"),Economic_peak/F545,Economic_nonpeak/F545)</f>
        <v>315.42056074766356</v>
      </c>
      <c r="AO545">
        <f>AF545/AI545</f>
        <v>4.4148574514851946</v>
      </c>
      <c r="AP545">
        <f>AG545/AJ545</f>
        <v>-121.08638732790543</v>
      </c>
    </row>
    <row r="546" spans="1:42" x14ac:dyDescent="0.25">
      <c r="A546" s="6">
        <v>540</v>
      </c>
      <c r="B546" s="1" t="s">
        <v>2</v>
      </c>
      <c r="C546" s="1"/>
      <c r="D546" s="1">
        <v>270</v>
      </c>
      <c r="E546" s="1">
        <v>16</v>
      </c>
      <c r="F546" s="1">
        <v>181</v>
      </c>
      <c r="G546" s="3">
        <v>1</v>
      </c>
      <c r="N546" s="10">
        <f t="shared" si="128"/>
        <v>3679999.9999999995</v>
      </c>
      <c r="O546" s="10">
        <f t="shared" si="129"/>
        <v>12217500</v>
      </c>
      <c r="P546" s="24">
        <f t="shared" si="140"/>
        <v>15897500</v>
      </c>
      <c r="R546" s="10">
        <f t="shared" si="130"/>
        <v>2000000</v>
      </c>
      <c r="S546" s="10">
        <f t="shared" si="131"/>
        <v>1500000</v>
      </c>
      <c r="T546" s="10">
        <f t="shared" si="132"/>
        <v>20750600</v>
      </c>
      <c r="U546" s="24">
        <f t="shared" si="133"/>
        <v>3974375</v>
      </c>
      <c r="V546" s="10">
        <f t="shared" si="134"/>
        <v>300000</v>
      </c>
      <c r="W546" s="24">
        <f t="shared" si="135"/>
        <v>150163.93079202034</v>
      </c>
      <c r="X546" s="24">
        <f t="shared" si="141"/>
        <v>28675138.930792019</v>
      </c>
      <c r="Z546" s="28">
        <f t="shared" si="136"/>
        <v>-24995138.930792019</v>
      </c>
      <c r="AA546" s="28">
        <f t="shared" si="137"/>
        <v>-16457638.930792019</v>
      </c>
      <c r="AB546" s="29"/>
      <c r="AC546" s="30">
        <f t="shared" si="138"/>
        <v>5735027.7861584043</v>
      </c>
      <c r="AD546" s="30">
        <f t="shared" si="139"/>
        <v>22940111.144633617</v>
      </c>
      <c r="AE546" s="24"/>
      <c r="AF546" s="24">
        <f t="shared" si="142"/>
        <v>-128439.2366349003</v>
      </c>
      <c r="AG546" s="24">
        <f t="shared" si="143"/>
        <v>-59240.945550461976</v>
      </c>
      <c r="AI546" s="24">
        <f>IF(OR(B546="Q2",B546="Q3"),Business_peak/E546,Business_nonpeak/E546)</f>
        <v>14374.999999999998</v>
      </c>
      <c r="AJ546" s="24">
        <f>IF(OR(B546="Q2",B546="Q3"),Economic_peak/F546,Economic_nonpeak/F546)</f>
        <v>372.9281767955801</v>
      </c>
      <c r="AO546">
        <f>AF546/AI546</f>
        <v>-8.9349034180800224</v>
      </c>
      <c r="AP546">
        <f>AG546/AJ546</f>
        <v>-158.85349843901656</v>
      </c>
    </row>
    <row r="547" spans="1:42" x14ac:dyDescent="0.25">
      <c r="A547" s="6">
        <v>541</v>
      </c>
      <c r="B547" s="1" t="s">
        <v>8</v>
      </c>
      <c r="C547" s="1"/>
      <c r="D547" s="1">
        <v>271</v>
      </c>
      <c r="E547" s="1">
        <v>22</v>
      </c>
      <c r="F547" s="1">
        <v>238</v>
      </c>
      <c r="G547" s="3">
        <v>-1</v>
      </c>
      <c r="N547" s="10">
        <f t="shared" si="128"/>
        <v>4400000</v>
      </c>
      <c r="O547" s="10">
        <f t="shared" si="129"/>
        <v>11900000</v>
      </c>
      <c r="P547" s="24">
        <f t="shared" si="140"/>
        <v>16300000</v>
      </c>
      <c r="R547" s="10">
        <f t="shared" si="130"/>
        <v>2000000</v>
      </c>
      <c r="S547" s="10">
        <f t="shared" si="131"/>
        <v>2500000</v>
      </c>
      <c r="T547" s="10">
        <f t="shared" si="132"/>
        <v>15337400</v>
      </c>
      <c r="U547" s="24">
        <f t="shared" si="133"/>
        <v>4075000</v>
      </c>
      <c r="V547" s="10">
        <f t="shared" si="134"/>
        <v>300000</v>
      </c>
      <c r="W547" s="24">
        <f t="shared" si="135"/>
        <v>150163.93079202034</v>
      </c>
      <c r="X547" s="24">
        <f t="shared" si="141"/>
        <v>24362563.930792019</v>
      </c>
      <c r="Z547" s="28">
        <f t="shared" si="136"/>
        <v>-19962563.930792019</v>
      </c>
      <c r="AA547" s="28">
        <f t="shared" si="137"/>
        <v>-12462563.930792019</v>
      </c>
      <c r="AB547" s="29"/>
      <c r="AC547" s="30">
        <f t="shared" si="138"/>
        <v>4872512.7861584043</v>
      </c>
      <c r="AD547" s="30">
        <f t="shared" si="139"/>
        <v>19490051.144633617</v>
      </c>
      <c r="AE547" s="24"/>
      <c r="AF547" s="24">
        <f t="shared" si="142"/>
        <v>-21477.853916291104</v>
      </c>
      <c r="AG547" s="24">
        <f t="shared" si="143"/>
        <v>-31890.971195939568</v>
      </c>
      <c r="AI547" s="24">
        <f>IF(OR(B547="Q2",B547="Q3"),Business_peak/E547,Business_nonpeak/E547)</f>
        <v>9090.9090909090901</v>
      </c>
      <c r="AJ547" s="24">
        <f>IF(OR(B547="Q2",B547="Q3"),Economic_peak/F547,Economic_nonpeak/F547)</f>
        <v>210.08403361344537</v>
      </c>
      <c r="AO547">
        <f>AF547/AI547</f>
        <v>-2.3625639307920214</v>
      </c>
      <c r="AP547">
        <f>AG547/AJ547</f>
        <v>-151.80102289267234</v>
      </c>
    </row>
    <row r="548" spans="1:42" x14ac:dyDescent="0.25">
      <c r="A548" s="6">
        <v>542</v>
      </c>
      <c r="B548" s="1" t="s">
        <v>8</v>
      </c>
      <c r="C548" s="1"/>
      <c r="D548" s="1">
        <v>271</v>
      </c>
      <c r="E548" s="1">
        <v>17</v>
      </c>
      <c r="F548" s="1">
        <v>155</v>
      </c>
      <c r="G548" s="3">
        <v>1</v>
      </c>
      <c r="N548" s="10">
        <f t="shared" si="128"/>
        <v>3400000</v>
      </c>
      <c r="O548" s="10">
        <f t="shared" si="129"/>
        <v>7750000</v>
      </c>
      <c r="P548" s="24">
        <f t="shared" si="140"/>
        <v>11150000</v>
      </c>
      <c r="R548" s="10">
        <f t="shared" si="130"/>
        <v>2000000</v>
      </c>
      <c r="S548" s="10">
        <f t="shared" si="131"/>
        <v>1500000</v>
      </c>
      <c r="T548" s="10">
        <f t="shared" si="132"/>
        <v>20750600</v>
      </c>
      <c r="U548" s="24">
        <f t="shared" si="133"/>
        <v>2787500</v>
      </c>
      <c r="V548" s="10">
        <f t="shared" si="134"/>
        <v>300000</v>
      </c>
      <c r="W548" s="24">
        <f t="shared" si="135"/>
        <v>150163.93079202034</v>
      </c>
      <c r="X548" s="24">
        <f t="shared" si="141"/>
        <v>27488263.930792019</v>
      </c>
      <c r="Z548" s="28">
        <f t="shared" si="136"/>
        <v>-24088263.930792019</v>
      </c>
      <c r="AA548" s="28">
        <f t="shared" si="137"/>
        <v>-19738263.930792019</v>
      </c>
      <c r="AB548" s="29"/>
      <c r="AC548" s="30">
        <f t="shared" si="138"/>
        <v>5497652.7861584043</v>
      </c>
      <c r="AD548" s="30">
        <f t="shared" si="139"/>
        <v>21990611.144633617</v>
      </c>
      <c r="AE548" s="24"/>
      <c r="AF548" s="24">
        <f t="shared" si="142"/>
        <v>-123391.34036225907</v>
      </c>
      <c r="AG548" s="24">
        <f t="shared" si="143"/>
        <v>-91874.91061053946</v>
      </c>
      <c r="AI548" s="24">
        <f>IF(OR(B548="Q2",B548="Q3"),Business_peak/E548,Business_nonpeak/E548)</f>
        <v>11764.705882352941</v>
      </c>
      <c r="AJ548" s="24">
        <f>IF(OR(B548="Q2",B548="Q3"),Economic_peak/F548,Economic_nonpeak/F548)</f>
        <v>322.58064516129031</v>
      </c>
      <c r="AO548">
        <f>AF548/AI548</f>
        <v>-10.488263930792021</v>
      </c>
      <c r="AP548">
        <f>AG548/AJ548</f>
        <v>-284.81222289267237</v>
      </c>
    </row>
    <row r="549" spans="1:42" x14ac:dyDescent="0.25">
      <c r="A549" s="6">
        <v>543</v>
      </c>
      <c r="B549" s="1" t="s">
        <v>8</v>
      </c>
      <c r="C549" s="1"/>
      <c r="D549" s="1">
        <v>272</v>
      </c>
      <c r="E549" s="1">
        <v>16</v>
      </c>
      <c r="F549" s="1">
        <v>178</v>
      </c>
      <c r="G549" s="3">
        <v>0</v>
      </c>
      <c r="N549" s="10">
        <f t="shared" si="128"/>
        <v>3200000</v>
      </c>
      <c r="O549" s="10">
        <f t="shared" si="129"/>
        <v>8900000</v>
      </c>
      <c r="P549" s="24">
        <f t="shared" si="140"/>
        <v>12100000</v>
      </c>
      <c r="R549" s="10">
        <f t="shared" si="130"/>
        <v>2000000</v>
      </c>
      <c r="S549" s="10">
        <f t="shared" si="131"/>
        <v>2500000</v>
      </c>
      <c r="T549" s="10">
        <f t="shared" si="132"/>
        <v>18044000</v>
      </c>
      <c r="U549" s="24">
        <f t="shared" si="133"/>
        <v>3025000</v>
      </c>
      <c r="V549" s="10">
        <f t="shared" si="134"/>
        <v>300000</v>
      </c>
      <c r="W549" s="24">
        <f t="shared" si="135"/>
        <v>150163.93079202034</v>
      </c>
      <c r="X549" s="24">
        <f t="shared" si="141"/>
        <v>26019163.930792019</v>
      </c>
      <c r="Z549" s="28">
        <f t="shared" si="136"/>
        <v>-22819163.930792019</v>
      </c>
      <c r="AA549" s="28">
        <f t="shared" si="137"/>
        <v>-17119163.930792019</v>
      </c>
      <c r="AB549" s="29"/>
      <c r="AC549" s="30">
        <f t="shared" si="138"/>
        <v>5203832.7861584043</v>
      </c>
      <c r="AD549" s="30">
        <f t="shared" si="139"/>
        <v>20815331.144633617</v>
      </c>
      <c r="AE549" s="24"/>
      <c r="AF549" s="24">
        <f t="shared" si="142"/>
        <v>-125239.54913490027</v>
      </c>
      <c r="AG549" s="24">
        <f t="shared" si="143"/>
        <v>-66940.062610301218</v>
      </c>
      <c r="AI549" s="24">
        <f>IF(OR(B549="Q2",B549="Q3"),Business_peak/E549,Business_nonpeak/E549)</f>
        <v>12500</v>
      </c>
      <c r="AJ549" s="24">
        <f>IF(OR(B549="Q2",B549="Q3"),Economic_peak/F549,Economic_nonpeak/F549)</f>
        <v>280.89887640449439</v>
      </c>
      <c r="AO549">
        <f>AF549/AI549</f>
        <v>-10.019163930792022</v>
      </c>
      <c r="AP549">
        <f>AG549/AJ549</f>
        <v>-238.30662289267232</v>
      </c>
    </row>
    <row r="550" spans="1:42" x14ac:dyDescent="0.25">
      <c r="A550" s="6">
        <v>544</v>
      </c>
      <c r="B550" s="1" t="s">
        <v>8</v>
      </c>
      <c r="C550" s="1"/>
      <c r="D550" s="1">
        <v>272</v>
      </c>
      <c r="E550" s="1">
        <v>12</v>
      </c>
      <c r="F550" s="1">
        <v>217</v>
      </c>
      <c r="G550" s="3">
        <v>2</v>
      </c>
      <c r="N550" s="10">
        <f t="shared" si="128"/>
        <v>2400000</v>
      </c>
      <c r="O550" s="10">
        <f t="shared" si="129"/>
        <v>10850000</v>
      </c>
      <c r="P550" s="24">
        <f t="shared" si="140"/>
        <v>13250000</v>
      </c>
      <c r="R550" s="10">
        <f t="shared" si="130"/>
        <v>2000000</v>
      </c>
      <c r="S550" s="10">
        <f t="shared" si="131"/>
        <v>1500000</v>
      </c>
      <c r="T550" s="10">
        <f t="shared" si="132"/>
        <v>23457200</v>
      </c>
      <c r="U550" s="24">
        <f t="shared" si="133"/>
        <v>3312500</v>
      </c>
      <c r="V550" s="10">
        <f t="shared" si="134"/>
        <v>300000</v>
      </c>
      <c r="W550" s="24">
        <f t="shared" si="135"/>
        <v>150163.93079202034</v>
      </c>
      <c r="X550" s="24">
        <f t="shared" si="141"/>
        <v>30719863.930792019</v>
      </c>
      <c r="Z550" s="28">
        <f t="shared" si="136"/>
        <v>-28319863.930792019</v>
      </c>
      <c r="AA550" s="28">
        <f t="shared" si="137"/>
        <v>-19869863.930792019</v>
      </c>
      <c r="AB550" s="29"/>
      <c r="AC550" s="30">
        <f t="shared" si="138"/>
        <v>6143972.7861584043</v>
      </c>
      <c r="AD550" s="30">
        <f t="shared" si="139"/>
        <v>24575891.144633617</v>
      </c>
      <c r="AE550" s="24"/>
      <c r="AF550" s="24">
        <f t="shared" si="142"/>
        <v>-311997.73217986705</v>
      </c>
      <c r="AG550" s="24">
        <f t="shared" si="143"/>
        <v>-63252.954583565057</v>
      </c>
      <c r="AI550" s="24">
        <f>IF(OR(B550="Q2",B550="Q3"),Business_peak/E550,Business_nonpeak/E550)</f>
        <v>16666.666666666668</v>
      </c>
      <c r="AJ550" s="24">
        <f>IF(OR(B550="Q2",B550="Q3"),Economic_peak/F550,Economic_nonpeak/F550)</f>
        <v>230.41474654377879</v>
      </c>
      <c r="AO550">
        <f>AF550/AI550</f>
        <v>-18.71986393079202</v>
      </c>
      <c r="AP550">
        <f>AG550/AJ550</f>
        <v>-274.51782289267237</v>
      </c>
    </row>
    <row r="551" spans="1:42" x14ac:dyDescent="0.25">
      <c r="A551" s="6">
        <v>545</v>
      </c>
      <c r="B551" s="1" t="s">
        <v>8</v>
      </c>
      <c r="C551" s="1"/>
      <c r="D551" s="1">
        <v>273</v>
      </c>
      <c r="E551" s="1">
        <v>11</v>
      </c>
      <c r="F551" s="1">
        <v>203</v>
      </c>
      <c r="G551" s="3">
        <v>-1</v>
      </c>
      <c r="N551" s="10">
        <f t="shared" si="128"/>
        <v>2200000</v>
      </c>
      <c r="O551" s="10">
        <f t="shared" si="129"/>
        <v>10150000</v>
      </c>
      <c r="P551" s="24">
        <f t="shared" si="140"/>
        <v>12350000</v>
      </c>
      <c r="R551" s="10">
        <f t="shared" si="130"/>
        <v>2000000</v>
      </c>
      <c r="S551" s="10">
        <f t="shared" si="131"/>
        <v>2500000</v>
      </c>
      <c r="T551" s="10">
        <f t="shared" si="132"/>
        <v>15337400</v>
      </c>
      <c r="U551" s="24">
        <f t="shared" si="133"/>
        <v>3087500</v>
      </c>
      <c r="V551" s="10">
        <f t="shared" si="134"/>
        <v>300000</v>
      </c>
      <c r="W551" s="24">
        <f t="shared" si="135"/>
        <v>150163.93079202034</v>
      </c>
      <c r="X551" s="24">
        <f t="shared" si="141"/>
        <v>23375063.930792019</v>
      </c>
      <c r="Z551" s="28">
        <f t="shared" si="136"/>
        <v>-21175063.930792019</v>
      </c>
      <c r="AA551" s="28">
        <f t="shared" si="137"/>
        <v>-13225063.930792019</v>
      </c>
      <c r="AB551" s="29"/>
      <c r="AC551" s="30">
        <f t="shared" si="138"/>
        <v>4675012.7861584043</v>
      </c>
      <c r="AD551" s="30">
        <f t="shared" si="139"/>
        <v>18700051.144633617</v>
      </c>
      <c r="AE551" s="24"/>
      <c r="AF551" s="24">
        <f t="shared" si="142"/>
        <v>-225001.16237803677</v>
      </c>
      <c r="AG551" s="24">
        <f t="shared" si="143"/>
        <v>-42118.478544993188</v>
      </c>
      <c r="AI551" s="24">
        <f>IF(OR(B551="Q2",B551="Q3"),Business_peak/E551,Business_nonpeak/E551)</f>
        <v>18181.81818181818</v>
      </c>
      <c r="AJ551" s="24">
        <f>IF(OR(B551="Q2",B551="Q3"),Economic_peak/F551,Economic_nonpeak/F551)</f>
        <v>246.30541871921181</v>
      </c>
      <c r="AO551">
        <f>AF551/AI551</f>
        <v>-12.375063930792024</v>
      </c>
      <c r="AP551">
        <f>AG551/AJ551</f>
        <v>-171.00102289267235</v>
      </c>
    </row>
    <row r="552" spans="1:42" x14ac:dyDescent="0.25">
      <c r="A552" s="6">
        <v>546</v>
      </c>
      <c r="B552" s="1" t="s">
        <v>8</v>
      </c>
      <c r="C552" s="1"/>
      <c r="D552" s="1">
        <v>273</v>
      </c>
      <c r="E552" s="1">
        <v>21</v>
      </c>
      <c r="F552" s="1">
        <v>204</v>
      </c>
      <c r="G552" s="3">
        <v>2</v>
      </c>
      <c r="N552" s="10">
        <f t="shared" si="128"/>
        <v>4200000</v>
      </c>
      <c r="O552" s="10">
        <f t="shared" si="129"/>
        <v>10200000</v>
      </c>
      <c r="P552" s="24">
        <f t="shared" si="140"/>
        <v>14400000</v>
      </c>
      <c r="R552" s="10">
        <f t="shared" si="130"/>
        <v>2000000</v>
      </c>
      <c r="S552" s="10">
        <f t="shared" si="131"/>
        <v>1500000</v>
      </c>
      <c r="T552" s="10">
        <f t="shared" si="132"/>
        <v>23457200</v>
      </c>
      <c r="U552" s="24">
        <f t="shared" si="133"/>
        <v>3600000</v>
      </c>
      <c r="V552" s="10">
        <f t="shared" si="134"/>
        <v>300000</v>
      </c>
      <c r="W552" s="24">
        <f t="shared" si="135"/>
        <v>150163.93079202034</v>
      </c>
      <c r="X552" s="24">
        <f t="shared" si="141"/>
        <v>31007363.930792019</v>
      </c>
      <c r="Z552" s="28">
        <f t="shared" si="136"/>
        <v>-26807363.930792019</v>
      </c>
      <c r="AA552" s="28">
        <f t="shared" si="137"/>
        <v>-20807363.930792019</v>
      </c>
      <c r="AB552" s="29"/>
      <c r="AC552" s="30">
        <f t="shared" si="138"/>
        <v>6201472.7861584043</v>
      </c>
      <c r="AD552" s="30">
        <f t="shared" si="139"/>
        <v>24805891.144633617</v>
      </c>
      <c r="AE552" s="24"/>
      <c r="AF552" s="24">
        <f t="shared" si="142"/>
        <v>-95308.227912304967</v>
      </c>
      <c r="AG552" s="24">
        <f t="shared" si="143"/>
        <v>-71597.505610949098</v>
      </c>
      <c r="AI552" s="24">
        <f>IF(OR(B552="Q2",B552="Q3"),Business_peak/E552,Business_nonpeak/E552)</f>
        <v>9523.8095238095229</v>
      </c>
      <c r="AJ552" s="24">
        <f>IF(OR(B552="Q2",B552="Q3"),Economic_peak/F552,Economic_nonpeak/F552)</f>
        <v>245.09803921568627</v>
      </c>
      <c r="AO552">
        <f>AF552/AI552</f>
        <v>-10.007363930792023</v>
      </c>
      <c r="AP552">
        <f>AG552/AJ552</f>
        <v>-292.11782289267234</v>
      </c>
    </row>
    <row r="553" spans="1:42" x14ac:dyDescent="0.25">
      <c r="A553" s="6">
        <v>547</v>
      </c>
      <c r="B553" s="1" t="s">
        <v>8</v>
      </c>
      <c r="C553" s="1"/>
      <c r="D553" s="1">
        <v>274</v>
      </c>
      <c r="E553" s="1">
        <v>18</v>
      </c>
      <c r="F553" s="1">
        <v>152</v>
      </c>
      <c r="G553" s="3">
        <v>-2</v>
      </c>
      <c r="N553" s="10">
        <f t="shared" si="128"/>
        <v>3600000</v>
      </c>
      <c r="O553" s="10">
        <f t="shared" si="129"/>
        <v>7600000</v>
      </c>
      <c r="P553" s="24">
        <f t="shared" si="140"/>
        <v>11200000</v>
      </c>
      <c r="R553" s="10">
        <f t="shared" si="130"/>
        <v>2000000</v>
      </c>
      <c r="S553" s="10">
        <f t="shared" si="131"/>
        <v>2500000</v>
      </c>
      <c r="T553" s="10">
        <f t="shared" si="132"/>
        <v>12630800</v>
      </c>
      <c r="U553" s="24">
        <f t="shared" si="133"/>
        <v>2800000</v>
      </c>
      <c r="V553" s="10">
        <f t="shared" si="134"/>
        <v>300000</v>
      </c>
      <c r="W553" s="24">
        <f t="shared" si="135"/>
        <v>150163.93079202034</v>
      </c>
      <c r="X553" s="24">
        <f t="shared" si="141"/>
        <v>20380963.930792019</v>
      </c>
      <c r="Z553" s="28">
        <f t="shared" si="136"/>
        <v>-16780963.930792019</v>
      </c>
      <c r="AA553" s="28">
        <f t="shared" si="137"/>
        <v>-12780963.930792019</v>
      </c>
      <c r="AB553" s="29"/>
      <c r="AC553" s="30">
        <f t="shared" si="138"/>
        <v>4076192.7861584038</v>
      </c>
      <c r="AD553" s="30">
        <f t="shared" si="139"/>
        <v>16304771.144633615</v>
      </c>
      <c r="AE553" s="24"/>
      <c r="AF553" s="24">
        <f t="shared" si="142"/>
        <v>-26455.15478657799</v>
      </c>
      <c r="AG553" s="24">
        <f t="shared" si="143"/>
        <v>-57268.231214694839</v>
      </c>
      <c r="AI553" s="24">
        <f>IF(OR(B553="Q2",B553="Q3"),Business_peak/E553,Business_nonpeak/E553)</f>
        <v>11111.111111111111</v>
      </c>
      <c r="AJ553" s="24">
        <f>IF(OR(B553="Q2",B553="Q3"),Economic_peak/F553,Economic_nonpeak/F553)</f>
        <v>328.94736842105266</v>
      </c>
      <c r="AO553">
        <f>AF553/AI553</f>
        <v>-2.380963930792019</v>
      </c>
      <c r="AP553">
        <f>AG553/AJ553</f>
        <v>-174.0954228926723</v>
      </c>
    </row>
    <row r="554" spans="1:42" x14ac:dyDescent="0.25">
      <c r="A554" s="6">
        <v>548</v>
      </c>
      <c r="B554" s="1" t="s">
        <v>8</v>
      </c>
      <c r="C554" s="1"/>
      <c r="D554" s="1">
        <v>274</v>
      </c>
      <c r="E554" s="1">
        <v>17</v>
      </c>
      <c r="F554" s="1">
        <v>199</v>
      </c>
      <c r="G554" s="3">
        <v>1</v>
      </c>
      <c r="N554" s="10">
        <f t="shared" si="128"/>
        <v>3400000</v>
      </c>
      <c r="O554" s="10">
        <f t="shared" si="129"/>
        <v>9950000</v>
      </c>
      <c r="P554" s="24">
        <f t="shared" si="140"/>
        <v>13350000</v>
      </c>
      <c r="R554" s="10">
        <f t="shared" si="130"/>
        <v>2000000</v>
      </c>
      <c r="S554" s="10">
        <f t="shared" si="131"/>
        <v>1500000</v>
      </c>
      <c r="T554" s="10">
        <f t="shared" si="132"/>
        <v>20750600</v>
      </c>
      <c r="U554" s="24">
        <f t="shared" si="133"/>
        <v>3337500</v>
      </c>
      <c r="V554" s="10">
        <f t="shared" si="134"/>
        <v>300000</v>
      </c>
      <c r="W554" s="24">
        <f t="shared" si="135"/>
        <v>150163.93079202034</v>
      </c>
      <c r="X554" s="24">
        <f t="shared" si="141"/>
        <v>28038263.930792019</v>
      </c>
      <c r="Z554" s="28">
        <f t="shared" si="136"/>
        <v>-24638263.930792019</v>
      </c>
      <c r="AA554" s="28">
        <f t="shared" si="137"/>
        <v>-18088263.930792019</v>
      </c>
      <c r="AB554" s="29"/>
      <c r="AC554" s="30">
        <f t="shared" si="138"/>
        <v>5607652.7861584043</v>
      </c>
      <c r="AD554" s="30">
        <f t="shared" si="139"/>
        <v>22430611.144633617</v>
      </c>
      <c r="AE554" s="24"/>
      <c r="AF554" s="24">
        <f t="shared" si="142"/>
        <v>-129861.9285975532</v>
      </c>
      <c r="AG554" s="24">
        <f t="shared" si="143"/>
        <v>-62716.638917756871</v>
      </c>
      <c r="AI554" s="24">
        <f>IF(OR(B554="Q2",B554="Q3"),Business_peak/E554,Business_nonpeak/E554)</f>
        <v>11764.705882352941</v>
      </c>
      <c r="AJ554" s="24">
        <f>IF(OR(B554="Q2",B554="Q3"),Economic_peak/F554,Economic_nonpeak/F554)</f>
        <v>251.25628140703517</v>
      </c>
      <c r="AO554">
        <f>AF554/AI554</f>
        <v>-11.038263930792022</v>
      </c>
      <c r="AP554">
        <f>AG554/AJ554</f>
        <v>-249.61222289267235</v>
      </c>
    </row>
    <row r="555" spans="1:42" x14ac:dyDescent="0.25">
      <c r="A555" s="6">
        <v>549</v>
      </c>
      <c r="B555" s="1" t="s">
        <v>8</v>
      </c>
      <c r="C555" s="1"/>
      <c r="D555" s="1">
        <v>275</v>
      </c>
      <c r="E555" s="1">
        <v>17</v>
      </c>
      <c r="F555" s="1">
        <v>126</v>
      </c>
      <c r="G555" s="3">
        <v>-2</v>
      </c>
      <c r="N555" s="10">
        <f t="shared" si="128"/>
        <v>3400000</v>
      </c>
      <c r="O555" s="10">
        <f t="shared" si="129"/>
        <v>6300000</v>
      </c>
      <c r="P555" s="24">
        <f t="shared" si="140"/>
        <v>9700000</v>
      </c>
      <c r="R555" s="10">
        <f t="shared" si="130"/>
        <v>2000000</v>
      </c>
      <c r="S555" s="10">
        <f t="shared" si="131"/>
        <v>2500000</v>
      </c>
      <c r="T555" s="10">
        <f t="shared" si="132"/>
        <v>12630800</v>
      </c>
      <c r="U555" s="24">
        <f t="shared" si="133"/>
        <v>2425000</v>
      </c>
      <c r="V555" s="10">
        <f t="shared" si="134"/>
        <v>300000</v>
      </c>
      <c r="W555" s="24">
        <f t="shared" si="135"/>
        <v>150163.93079202034</v>
      </c>
      <c r="X555" s="24">
        <f t="shared" si="141"/>
        <v>20005963.930792019</v>
      </c>
      <c r="Z555" s="28">
        <f t="shared" si="136"/>
        <v>-16605963.930792019</v>
      </c>
      <c r="AA555" s="28">
        <f t="shared" si="137"/>
        <v>-13705963.930792019</v>
      </c>
      <c r="AB555" s="29"/>
      <c r="AC555" s="30">
        <f t="shared" si="138"/>
        <v>4001192.7861584038</v>
      </c>
      <c r="AD555" s="30">
        <f t="shared" si="139"/>
        <v>16004771.144633615</v>
      </c>
      <c r="AE555" s="24"/>
      <c r="AF555" s="24">
        <f t="shared" si="142"/>
        <v>-35364.281538729636</v>
      </c>
      <c r="AG555" s="24">
        <f t="shared" si="143"/>
        <v>-77021.993211377907</v>
      </c>
      <c r="AI555" s="24">
        <f>IF(OR(B555="Q2",B555="Q3"),Business_peak/E555,Business_nonpeak/E555)</f>
        <v>11764.705882352941</v>
      </c>
      <c r="AJ555" s="24">
        <f>IF(OR(B555="Q2",B555="Q3"),Economic_peak/F555,Economic_nonpeak/F555)</f>
        <v>396.82539682539681</v>
      </c>
      <c r="AO555">
        <f>AF555/AI555</f>
        <v>-3.0059639307920194</v>
      </c>
      <c r="AP555">
        <f>AG555/AJ555</f>
        <v>-194.09542289267233</v>
      </c>
    </row>
    <row r="556" spans="1:42" x14ac:dyDescent="0.25">
      <c r="A556" s="6">
        <v>550</v>
      </c>
      <c r="B556" s="1" t="s">
        <v>8</v>
      </c>
      <c r="C556" s="1"/>
      <c r="D556" s="1">
        <v>275</v>
      </c>
      <c r="E556" s="1">
        <v>27</v>
      </c>
      <c r="F556" s="1">
        <v>209</v>
      </c>
      <c r="G556" s="3">
        <v>1</v>
      </c>
      <c r="N556" s="10">
        <f t="shared" si="128"/>
        <v>5400000</v>
      </c>
      <c r="O556" s="10">
        <f t="shared" si="129"/>
        <v>10450000</v>
      </c>
      <c r="P556" s="24">
        <f t="shared" si="140"/>
        <v>15850000</v>
      </c>
      <c r="R556" s="10">
        <f t="shared" si="130"/>
        <v>2000000</v>
      </c>
      <c r="S556" s="10">
        <f t="shared" si="131"/>
        <v>1500000</v>
      </c>
      <c r="T556" s="10">
        <f t="shared" si="132"/>
        <v>20750600</v>
      </c>
      <c r="U556" s="24">
        <f t="shared" si="133"/>
        <v>3962500</v>
      </c>
      <c r="V556" s="10">
        <f t="shared" si="134"/>
        <v>300000</v>
      </c>
      <c r="W556" s="24">
        <f t="shared" si="135"/>
        <v>150163.93079202034</v>
      </c>
      <c r="X556" s="24">
        <f t="shared" si="141"/>
        <v>28663263.930792019</v>
      </c>
      <c r="Z556" s="28">
        <f t="shared" si="136"/>
        <v>-23263263.930792019</v>
      </c>
      <c r="AA556" s="28">
        <f t="shared" si="137"/>
        <v>-18213263.930792019</v>
      </c>
      <c r="AB556" s="29"/>
      <c r="AC556" s="30">
        <f t="shared" si="138"/>
        <v>5732652.7861584043</v>
      </c>
      <c r="AD556" s="30">
        <f t="shared" si="139"/>
        <v>22930611.144633617</v>
      </c>
      <c r="AE556" s="24"/>
      <c r="AF556" s="24">
        <f t="shared" si="142"/>
        <v>-12320.473561422383</v>
      </c>
      <c r="AG556" s="24">
        <f t="shared" si="143"/>
        <v>-59715.842797290032</v>
      </c>
      <c r="AI556" s="24">
        <f>IF(OR(B556="Q2",B556="Q3"),Business_peak/E556,Business_nonpeak/E556)</f>
        <v>7407.4074074074078</v>
      </c>
      <c r="AJ556" s="24">
        <f>IF(OR(B556="Q2",B556="Q3"),Economic_peak/F556,Economic_nonpeak/F556)</f>
        <v>239.23444976076556</v>
      </c>
      <c r="AO556">
        <f>AF556/AI556</f>
        <v>-1.6632639307920216</v>
      </c>
      <c r="AP556">
        <f>AG556/AJ556</f>
        <v>-249.61222289267232</v>
      </c>
    </row>
    <row r="557" spans="1:42" x14ac:dyDescent="0.25">
      <c r="A557" s="6">
        <v>551</v>
      </c>
      <c r="B557" s="1" t="s">
        <v>8</v>
      </c>
      <c r="C557" s="1"/>
      <c r="D557" s="1">
        <v>276</v>
      </c>
      <c r="E557" s="1">
        <v>26</v>
      </c>
      <c r="F557" s="1">
        <v>176</v>
      </c>
      <c r="G557" s="3">
        <v>-2</v>
      </c>
      <c r="N557" s="10">
        <f t="shared" si="128"/>
        <v>5200000</v>
      </c>
      <c r="O557" s="10">
        <f t="shared" si="129"/>
        <v>8800000</v>
      </c>
      <c r="P557" s="24">
        <f t="shared" si="140"/>
        <v>14000000</v>
      </c>
      <c r="R557" s="10">
        <f t="shared" si="130"/>
        <v>2000000</v>
      </c>
      <c r="S557" s="10">
        <f t="shared" si="131"/>
        <v>2500000</v>
      </c>
      <c r="T557" s="10">
        <f t="shared" si="132"/>
        <v>12630800</v>
      </c>
      <c r="U557" s="24">
        <f t="shared" si="133"/>
        <v>3500000</v>
      </c>
      <c r="V557" s="10">
        <f t="shared" si="134"/>
        <v>300000</v>
      </c>
      <c r="W557" s="24">
        <f t="shared" si="135"/>
        <v>150163.93079202034</v>
      </c>
      <c r="X557" s="24">
        <f t="shared" si="141"/>
        <v>21080963.930792019</v>
      </c>
      <c r="Z557" s="28">
        <f t="shared" si="136"/>
        <v>-15880963.930792019</v>
      </c>
      <c r="AA557" s="28">
        <f t="shared" si="137"/>
        <v>-12280963.930792019</v>
      </c>
      <c r="AB557" s="29"/>
      <c r="AC557" s="30">
        <f t="shared" si="138"/>
        <v>4216192.7861584043</v>
      </c>
      <c r="AD557" s="30">
        <f t="shared" si="139"/>
        <v>16864771.144633617</v>
      </c>
      <c r="AE557" s="24"/>
      <c r="AF557" s="24">
        <f t="shared" si="142"/>
        <v>37838.738993907529</v>
      </c>
      <c r="AG557" s="24">
        <f t="shared" si="143"/>
        <v>-45822.56332178192</v>
      </c>
      <c r="AI557" s="24">
        <f>IF(OR(B557="Q2",B557="Q3"),Business_peak/E557,Business_nonpeak/E557)</f>
        <v>7692.3076923076924</v>
      </c>
      <c r="AJ557" s="24">
        <f>IF(OR(B557="Q2",B557="Q3"),Economic_peak/F557,Economic_nonpeak/F557)</f>
        <v>284.09090909090907</v>
      </c>
      <c r="AO557">
        <f>AF557/AI557</f>
        <v>4.9190360692079791</v>
      </c>
      <c r="AP557">
        <f>AG557/AJ557</f>
        <v>-161.29542289267238</v>
      </c>
    </row>
    <row r="558" spans="1:42" x14ac:dyDescent="0.25">
      <c r="A558" s="6">
        <v>552</v>
      </c>
      <c r="B558" s="1" t="s">
        <v>8</v>
      </c>
      <c r="C558" s="1"/>
      <c r="D558" s="1">
        <v>276</v>
      </c>
      <c r="E558" s="1">
        <v>22</v>
      </c>
      <c r="F558" s="1">
        <v>122</v>
      </c>
      <c r="G558" s="3">
        <v>2</v>
      </c>
      <c r="N558" s="10">
        <f t="shared" si="128"/>
        <v>4400000</v>
      </c>
      <c r="O558" s="10">
        <f t="shared" si="129"/>
        <v>6100000</v>
      </c>
      <c r="P558" s="24">
        <f t="shared" si="140"/>
        <v>10500000</v>
      </c>
      <c r="R558" s="10">
        <f t="shared" si="130"/>
        <v>2000000</v>
      </c>
      <c r="S558" s="10">
        <f t="shared" si="131"/>
        <v>1500000</v>
      </c>
      <c r="T558" s="10">
        <f t="shared" si="132"/>
        <v>23457200</v>
      </c>
      <c r="U558" s="24">
        <f t="shared" si="133"/>
        <v>2625000</v>
      </c>
      <c r="V558" s="10">
        <f t="shared" si="134"/>
        <v>300000</v>
      </c>
      <c r="W558" s="24">
        <f t="shared" si="135"/>
        <v>150163.93079202034</v>
      </c>
      <c r="X558" s="24">
        <f t="shared" si="141"/>
        <v>30032363.930792019</v>
      </c>
      <c r="Z558" s="28">
        <f t="shared" si="136"/>
        <v>-25632363.930792019</v>
      </c>
      <c r="AA558" s="28">
        <f t="shared" si="137"/>
        <v>-23932363.930792019</v>
      </c>
      <c r="AB558" s="29"/>
      <c r="AC558" s="30">
        <f t="shared" si="138"/>
        <v>6006472.7861584043</v>
      </c>
      <c r="AD558" s="30">
        <f t="shared" si="139"/>
        <v>24025891.144633617</v>
      </c>
      <c r="AE558" s="24"/>
      <c r="AF558" s="24">
        <f t="shared" si="142"/>
        <v>-73021.490279927471</v>
      </c>
      <c r="AG558" s="24">
        <f t="shared" si="143"/>
        <v>-146933.5339724067</v>
      </c>
      <c r="AI558" s="24">
        <f>IF(OR(B558="Q2",B558="Q3"),Business_peak/E558,Business_nonpeak/E558)</f>
        <v>9090.9090909090901</v>
      </c>
      <c r="AJ558" s="24">
        <f>IF(OR(B558="Q2",B558="Q3"),Economic_peak/F558,Economic_nonpeak/F558)</f>
        <v>409.8360655737705</v>
      </c>
      <c r="AO558">
        <f>AF558/AI558</f>
        <v>-8.0323639307920232</v>
      </c>
      <c r="AP558">
        <f>AG558/AJ558</f>
        <v>-358.51782289267237</v>
      </c>
    </row>
    <row r="559" spans="1:42" x14ac:dyDescent="0.25">
      <c r="A559" s="6">
        <v>553</v>
      </c>
      <c r="B559" s="1" t="s">
        <v>8</v>
      </c>
      <c r="C559" s="1"/>
      <c r="D559" s="1">
        <v>277</v>
      </c>
      <c r="E559" s="1">
        <v>25</v>
      </c>
      <c r="F559" s="1">
        <v>166</v>
      </c>
      <c r="G559" s="3">
        <v>0</v>
      </c>
      <c r="N559" s="10">
        <f t="shared" si="128"/>
        <v>5000000</v>
      </c>
      <c r="O559" s="10">
        <f t="shared" si="129"/>
        <v>8300000</v>
      </c>
      <c r="P559" s="24">
        <f t="shared" si="140"/>
        <v>13300000</v>
      </c>
      <c r="R559" s="10">
        <f t="shared" si="130"/>
        <v>2000000</v>
      </c>
      <c r="S559" s="10">
        <f t="shared" si="131"/>
        <v>2500000</v>
      </c>
      <c r="T559" s="10">
        <f t="shared" si="132"/>
        <v>18044000</v>
      </c>
      <c r="U559" s="24">
        <f t="shared" si="133"/>
        <v>3325000</v>
      </c>
      <c r="V559" s="10">
        <f t="shared" si="134"/>
        <v>300000</v>
      </c>
      <c r="W559" s="24">
        <f t="shared" si="135"/>
        <v>150163.93079202034</v>
      </c>
      <c r="X559" s="24">
        <f t="shared" si="141"/>
        <v>26319163.930792019</v>
      </c>
      <c r="Z559" s="28">
        <f t="shared" si="136"/>
        <v>-21319163.930792019</v>
      </c>
      <c r="AA559" s="28">
        <f t="shared" si="137"/>
        <v>-18019163.930792019</v>
      </c>
      <c r="AB559" s="29"/>
      <c r="AC559" s="30">
        <f t="shared" si="138"/>
        <v>5263832.7861584043</v>
      </c>
      <c r="AD559" s="30">
        <f t="shared" si="139"/>
        <v>21055331.144633617</v>
      </c>
      <c r="AE559" s="24"/>
      <c r="AF559" s="24">
        <f t="shared" si="142"/>
        <v>-10553.311446336173</v>
      </c>
      <c r="AG559" s="24">
        <f t="shared" si="143"/>
        <v>-76839.344244780834</v>
      </c>
      <c r="AI559" s="24">
        <f>IF(OR(B559="Q2",B559="Q3"),Business_peak/E559,Business_nonpeak/E559)</f>
        <v>8000</v>
      </c>
      <c r="AJ559" s="24">
        <f>IF(OR(B559="Q2",B559="Q3"),Economic_peak/F559,Economic_nonpeak/F559)</f>
        <v>301.20481927710841</v>
      </c>
      <c r="AO559">
        <f>AF559/AI559</f>
        <v>-1.3191639307920215</v>
      </c>
      <c r="AP559">
        <f>AG559/AJ559</f>
        <v>-255.10662289267239</v>
      </c>
    </row>
    <row r="560" spans="1:42" x14ac:dyDescent="0.25">
      <c r="A560" s="6">
        <v>554</v>
      </c>
      <c r="B560" s="1" t="s">
        <v>8</v>
      </c>
      <c r="C560" s="1"/>
      <c r="D560" s="1">
        <v>277</v>
      </c>
      <c r="E560" s="1">
        <v>11</v>
      </c>
      <c r="F560" s="1">
        <v>230</v>
      </c>
      <c r="G560" s="3">
        <v>1</v>
      </c>
      <c r="N560" s="10">
        <f t="shared" si="128"/>
        <v>2200000</v>
      </c>
      <c r="O560" s="10">
        <f t="shared" si="129"/>
        <v>11500000</v>
      </c>
      <c r="P560" s="24">
        <f t="shared" si="140"/>
        <v>13700000</v>
      </c>
      <c r="R560" s="10">
        <f t="shared" si="130"/>
        <v>2000000</v>
      </c>
      <c r="S560" s="10">
        <f t="shared" si="131"/>
        <v>1500000</v>
      </c>
      <c r="T560" s="10">
        <f t="shared" si="132"/>
        <v>20750600</v>
      </c>
      <c r="U560" s="24">
        <f t="shared" si="133"/>
        <v>3425000</v>
      </c>
      <c r="V560" s="10">
        <f t="shared" si="134"/>
        <v>300000</v>
      </c>
      <c r="W560" s="24">
        <f t="shared" si="135"/>
        <v>150163.93079202034</v>
      </c>
      <c r="X560" s="24">
        <f t="shared" si="141"/>
        <v>28125763.930792019</v>
      </c>
      <c r="Z560" s="28">
        <f t="shared" si="136"/>
        <v>-25925763.930792019</v>
      </c>
      <c r="AA560" s="28">
        <f t="shared" si="137"/>
        <v>-16625763.930792019</v>
      </c>
      <c r="AB560" s="29"/>
      <c r="AC560" s="30">
        <f t="shared" si="138"/>
        <v>5625152.7861584043</v>
      </c>
      <c r="AD560" s="30">
        <f t="shared" si="139"/>
        <v>22500611.144633617</v>
      </c>
      <c r="AE560" s="24"/>
      <c r="AF560" s="24">
        <f t="shared" si="142"/>
        <v>-311377.52601440041</v>
      </c>
      <c r="AG560" s="24">
        <f t="shared" si="143"/>
        <v>-47828.744107102684</v>
      </c>
      <c r="AI560" s="24">
        <f>IF(OR(B560="Q2",B560="Q3"),Business_peak/E560,Business_nonpeak/E560)</f>
        <v>18181.81818181818</v>
      </c>
      <c r="AJ560" s="24">
        <f>IF(OR(B560="Q2",B560="Q3"),Economic_peak/F560,Economic_nonpeak/F560)</f>
        <v>217.39130434782609</v>
      </c>
      <c r="AO560">
        <f>AF560/AI560</f>
        <v>-17.125763930792026</v>
      </c>
      <c r="AP560">
        <f>AG560/AJ560</f>
        <v>-220.01222289267236</v>
      </c>
    </row>
    <row r="561" spans="1:42" x14ac:dyDescent="0.25">
      <c r="A561" s="6">
        <v>555</v>
      </c>
      <c r="B561" s="1" t="s">
        <v>8</v>
      </c>
      <c r="C561" s="1"/>
      <c r="D561" s="1">
        <v>278</v>
      </c>
      <c r="E561" s="1">
        <v>13</v>
      </c>
      <c r="F561" s="1">
        <v>156</v>
      </c>
      <c r="G561" s="3">
        <v>-1</v>
      </c>
      <c r="N561" s="10">
        <f t="shared" si="128"/>
        <v>2600000</v>
      </c>
      <c r="O561" s="10">
        <f t="shared" si="129"/>
        <v>7800000</v>
      </c>
      <c r="P561" s="24">
        <f t="shared" si="140"/>
        <v>10400000</v>
      </c>
      <c r="R561" s="10">
        <f t="shared" si="130"/>
        <v>2000000</v>
      </c>
      <c r="S561" s="10">
        <f t="shared" si="131"/>
        <v>2500000</v>
      </c>
      <c r="T561" s="10">
        <f t="shared" si="132"/>
        <v>15337400</v>
      </c>
      <c r="U561" s="24">
        <f t="shared" si="133"/>
        <v>2600000</v>
      </c>
      <c r="V561" s="10">
        <f t="shared" si="134"/>
        <v>300000</v>
      </c>
      <c r="W561" s="24">
        <f t="shared" si="135"/>
        <v>150163.93079202034</v>
      </c>
      <c r="X561" s="24">
        <f t="shared" si="141"/>
        <v>22887563.930792019</v>
      </c>
      <c r="Z561" s="28">
        <f t="shared" si="136"/>
        <v>-20287563.930792019</v>
      </c>
      <c r="AA561" s="28">
        <f t="shared" si="137"/>
        <v>-15087563.930792019</v>
      </c>
      <c r="AB561" s="29"/>
      <c r="AC561" s="30">
        <f t="shared" si="138"/>
        <v>4577512.7861584043</v>
      </c>
      <c r="AD561" s="30">
        <f t="shared" si="139"/>
        <v>18310051.144633617</v>
      </c>
      <c r="AE561" s="24"/>
      <c r="AF561" s="24">
        <f t="shared" si="142"/>
        <v>-152116.36816603111</v>
      </c>
      <c r="AG561" s="24">
        <f t="shared" si="143"/>
        <v>-67372.122722010361</v>
      </c>
      <c r="AI561" s="24">
        <f>IF(OR(B561="Q2",B561="Q3"),Business_peak/E561,Business_nonpeak/E561)</f>
        <v>15384.615384615385</v>
      </c>
      <c r="AJ561" s="24">
        <f>IF(OR(B561="Q2",B561="Q3"),Economic_peak/F561,Economic_nonpeak/F561)</f>
        <v>320.5128205128205</v>
      </c>
      <c r="AO561">
        <f>AF561/AI561</f>
        <v>-9.8875639307920213</v>
      </c>
      <c r="AP561">
        <f>AG561/AJ561</f>
        <v>-210.20102289267234</v>
      </c>
    </row>
    <row r="562" spans="1:42" x14ac:dyDescent="0.25">
      <c r="A562" s="6">
        <v>556</v>
      </c>
      <c r="B562" s="1" t="s">
        <v>8</v>
      </c>
      <c r="C562" s="1"/>
      <c r="D562" s="1">
        <v>278</v>
      </c>
      <c r="E562" s="1">
        <v>14</v>
      </c>
      <c r="F562" s="1">
        <v>162</v>
      </c>
      <c r="G562" s="3">
        <v>1</v>
      </c>
      <c r="N562" s="10">
        <f t="shared" si="128"/>
        <v>2800000</v>
      </c>
      <c r="O562" s="10">
        <f t="shared" si="129"/>
        <v>8100000</v>
      </c>
      <c r="P562" s="24">
        <f t="shared" si="140"/>
        <v>10900000</v>
      </c>
      <c r="R562" s="10">
        <f t="shared" si="130"/>
        <v>2000000</v>
      </c>
      <c r="S562" s="10">
        <f t="shared" si="131"/>
        <v>1500000</v>
      </c>
      <c r="T562" s="10">
        <f t="shared" si="132"/>
        <v>20750600</v>
      </c>
      <c r="U562" s="24">
        <f t="shared" si="133"/>
        <v>2725000</v>
      </c>
      <c r="V562" s="10">
        <f t="shared" si="134"/>
        <v>300000</v>
      </c>
      <c r="W562" s="24">
        <f t="shared" si="135"/>
        <v>150163.93079202034</v>
      </c>
      <c r="X562" s="24">
        <f t="shared" si="141"/>
        <v>27425763.930792019</v>
      </c>
      <c r="Z562" s="28">
        <f t="shared" si="136"/>
        <v>-24625763.930792019</v>
      </c>
      <c r="AA562" s="28">
        <f t="shared" si="137"/>
        <v>-19325763.930792019</v>
      </c>
      <c r="AB562" s="29"/>
      <c r="AC562" s="30">
        <f t="shared" si="138"/>
        <v>5485152.7861584043</v>
      </c>
      <c r="AD562" s="30">
        <f t="shared" si="139"/>
        <v>21940611.144633617</v>
      </c>
      <c r="AE562" s="24"/>
      <c r="AF562" s="24">
        <f t="shared" si="142"/>
        <v>-191796.62758274315</v>
      </c>
      <c r="AG562" s="24">
        <f t="shared" si="143"/>
        <v>-85435.871263170484</v>
      </c>
      <c r="AI562" s="24">
        <f>IF(OR(B562="Q2",B562="Q3"),Business_peak/E562,Business_nonpeak/E562)</f>
        <v>14285.714285714286</v>
      </c>
      <c r="AJ562" s="24">
        <f>IF(OR(B562="Q2",B562="Q3"),Economic_peak/F562,Economic_nonpeak/F562)</f>
        <v>308.64197530864197</v>
      </c>
      <c r="AO562">
        <f>AF562/AI562</f>
        <v>-13.425763930792019</v>
      </c>
      <c r="AP562">
        <f>AG562/AJ562</f>
        <v>-276.81222289267237</v>
      </c>
    </row>
    <row r="563" spans="1:42" x14ac:dyDescent="0.25">
      <c r="A563" s="6">
        <v>557</v>
      </c>
      <c r="B563" s="1" t="s">
        <v>8</v>
      </c>
      <c r="C563" s="1"/>
      <c r="D563" s="1">
        <v>279</v>
      </c>
      <c r="E563" s="1">
        <v>21</v>
      </c>
      <c r="F563" s="1">
        <v>201</v>
      </c>
      <c r="G563" s="3">
        <v>-1</v>
      </c>
      <c r="N563" s="10">
        <f t="shared" si="128"/>
        <v>4200000</v>
      </c>
      <c r="O563" s="10">
        <f t="shared" si="129"/>
        <v>10050000</v>
      </c>
      <c r="P563" s="24">
        <f t="shared" si="140"/>
        <v>14250000</v>
      </c>
      <c r="R563" s="10">
        <f t="shared" si="130"/>
        <v>2000000</v>
      </c>
      <c r="S563" s="10">
        <f t="shared" si="131"/>
        <v>2500000</v>
      </c>
      <c r="T563" s="10">
        <f t="shared" si="132"/>
        <v>15337400</v>
      </c>
      <c r="U563" s="24">
        <f t="shared" si="133"/>
        <v>3562500</v>
      </c>
      <c r="V563" s="10">
        <f t="shared" si="134"/>
        <v>300000</v>
      </c>
      <c r="W563" s="24">
        <f t="shared" si="135"/>
        <v>150163.93079202034</v>
      </c>
      <c r="X563" s="24">
        <f t="shared" si="141"/>
        <v>23850063.930792019</v>
      </c>
      <c r="Z563" s="28">
        <f t="shared" si="136"/>
        <v>-19650063.930792019</v>
      </c>
      <c r="AA563" s="28">
        <f t="shared" si="137"/>
        <v>-13800063.930792019</v>
      </c>
      <c r="AB563" s="29"/>
      <c r="AC563" s="30">
        <f t="shared" si="138"/>
        <v>4770012.7861584043</v>
      </c>
      <c r="AD563" s="30">
        <f t="shared" si="139"/>
        <v>19080051.144633617</v>
      </c>
      <c r="AE563" s="24"/>
      <c r="AF563" s="24">
        <f t="shared" si="142"/>
        <v>-27143.466007543062</v>
      </c>
      <c r="AG563" s="24">
        <f t="shared" si="143"/>
        <v>-44925.627585241877</v>
      </c>
      <c r="AI563" s="24">
        <f>IF(OR(B563="Q2",B563="Q3"),Business_peak/E563,Business_nonpeak/E563)</f>
        <v>9523.8095238095229</v>
      </c>
      <c r="AJ563" s="24">
        <f>IF(OR(B563="Q2",B563="Q3"),Economic_peak/F563,Economic_nonpeak/F563)</f>
        <v>248.75621890547265</v>
      </c>
      <c r="AO563">
        <f>AF563/AI563</f>
        <v>-2.8500639307920217</v>
      </c>
      <c r="AP563">
        <f>AG563/AJ563</f>
        <v>-180.60102289267235</v>
      </c>
    </row>
    <row r="564" spans="1:42" x14ac:dyDescent="0.25">
      <c r="A564" s="6">
        <v>558</v>
      </c>
      <c r="B564" s="1" t="s">
        <v>8</v>
      </c>
      <c r="C564" s="1"/>
      <c r="D564" s="1">
        <v>279</v>
      </c>
      <c r="E564" s="1">
        <v>19</v>
      </c>
      <c r="F564" s="1">
        <v>131</v>
      </c>
      <c r="G564" s="3">
        <v>1</v>
      </c>
      <c r="N564" s="10">
        <f t="shared" si="128"/>
        <v>3800000</v>
      </c>
      <c r="O564" s="10">
        <f t="shared" si="129"/>
        <v>6550000</v>
      </c>
      <c r="P564" s="24">
        <f t="shared" si="140"/>
        <v>10350000</v>
      </c>
      <c r="R564" s="10">
        <f t="shared" si="130"/>
        <v>2000000</v>
      </c>
      <c r="S564" s="10">
        <f t="shared" si="131"/>
        <v>1500000</v>
      </c>
      <c r="T564" s="10">
        <f t="shared" si="132"/>
        <v>20750600</v>
      </c>
      <c r="U564" s="24">
        <f t="shared" si="133"/>
        <v>2587500</v>
      </c>
      <c r="V564" s="10">
        <f t="shared" si="134"/>
        <v>300000</v>
      </c>
      <c r="W564" s="24">
        <f t="shared" si="135"/>
        <v>150163.93079202034</v>
      </c>
      <c r="X564" s="24">
        <f t="shared" si="141"/>
        <v>27288263.930792019</v>
      </c>
      <c r="Z564" s="28">
        <f t="shared" si="136"/>
        <v>-23488263.930792019</v>
      </c>
      <c r="AA564" s="28">
        <f t="shared" si="137"/>
        <v>-20738263.930792019</v>
      </c>
      <c r="AB564" s="29"/>
      <c r="AC564" s="30">
        <f t="shared" si="138"/>
        <v>5457652.7861584043</v>
      </c>
      <c r="AD564" s="30">
        <f t="shared" si="139"/>
        <v>21830611.144633617</v>
      </c>
      <c r="AE564" s="24"/>
      <c r="AF564" s="24">
        <f t="shared" si="142"/>
        <v>-87244.88348202128</v>
      </c>
      <c r="AG564" s="24">
        <f t="shared" si="143"/>
        <v>-116645.88660025662</v>
      </c>
      <c r="AI564" s="24">
        <f>IF(OR(B564="Q2",B564="Q3"),Business_peak/E564,Business_nonpeak/E564)</f>
        <v>10526.315789473685</v>
      </c>
      <c r="AJ564" s="24">
        <f>IF(OR(B564="Q2",B564="Q3"),Economic_peak/F564,Economic_nonpeak/F564)</f>
        <v>381.67938931297709</v>
      </c>
      <c r="AO564">
        <f>AF564/AI564</f>
        <v>-8.2882639307920201</v>
      </c>
      <c r="AP564">
        <f>AG564/AJ564</f>
        <v>-305.61222289267238</v>
      </c>
    </row>
    <row r="565" spans="1:42" x14ac:dyDescent="0.25">
      <c r="A565" s="6">
        <v>559</v>
      </c>
      <c r="B565" s="1" t="s">
        <v>8</v>
      </c>
      <c r="C565" s="1"/>
      <c r="D565" s="1">
        <v>280</v>
      </c>
      <c r="E565" s="1">
        <v>27</v>
      </c>
      <c r="F565" s="1">
        <v>238</v>
      </c>
      <c r="G565" s="3">
        <v>-2</v>
      </c>
      <c r="N565" s="10">
        <f t="shared" si="128"/>
        <v>5400000</v>
      </c>
      <c r="O565" s="10">
        <f t="shared" si="129"/>
        <v>11900000</v>
      </c>
      <c r="P565" s="24">
        <f t="shared" si="140"/>
        <v>17300000</v>
      </c>
      <c r="R565" s="10">
        <f t="shared" si="130"/>
        <v>2000000</v>
      </c>
      <c r="S565" s="10">
        <f t="shared" si="131"/>
        <v>2500000</v>
      </c>
      <c r="T565" s="10">
        <f t="shared" si="132"/>
        <v>12630800</v>
      </c>
      <c r="U565" s="24">
        <f t="shared" si="133"/>
        <v>4325000</v>
      </c>
      <c r="V565" s="10">
        <f t="shared" si="134"/>
        <v>300000</v>
      </c>
      <c r="W565" s="24">
        <f t="shared" si="135"/>
        <v>150163.93079202034</v>
      </c>
      <c r="X565" s="24">
        <f t="shared" si="141"/>
        <v>21905963.930792019</v>
      </c>
      <c r="Z565" s="28">
        <f t="shared" si="136"/>
        <v>-16505963.930792019</v>
      </c>
      <c r="AA565" s="28">
        <f t="shared" si="137"/>
        <v>-10005963.930792019</v>
      </c>
      <c r="AB565" s="29"/>
      <c r="AC565" s="30">
        <f t="shared" si="138"/>
        <v>4381192.7861584043</v>
      </c>
      <c r="AD565" s="30">
        <f t="shared" si="139"/>
        <v>17524771.144633617</v>
      </c>
      <c r="AE565" s="24"/>
      <c r="AF565" s="24">
        <f t="shared" si="142"/>
        <v>37733.60051265169</v>
      </c>
      <c r="AG565" s="24">
        <f t="shared" si="143"/>
        <v>-23633.492204342929</v>
      </c>
      <c r="AI565" s="24">
        <f>IF(OR(B565="Q2",B565="Q3"),Business_peak/E565,Business_nonpeak/E565)</f>
        <v>7407.4074074074078</v>
      </c>
      <c r="AJ565" s="24">
        <f>IF(OR(B565="Q2",B565="Q3"),Economic_peak/F565,Economic_nonpeak/F565)</f>
        <v>210.08403361344537</v>
      </c>
      <c r="AO565">
        <f>AF565/AI565</f>
        <v>5.094036069207978</v>
      </c>
      <c r="AP565">
        <f>AG565/AJ565</f>
        <v>-112.49542289267235</v>
      </c>
    </row>
    <row r="566" spans="1:42" x14ac:dyDescent="0.25">
      <c r="A566" s="6">
        <v>560</v>
      </c>
      <c r="B566" s="1" t="s">
        <v>8</v>
      </c>
      <c r="C566" s="1"/>
      <c r="D566" s="1">
        <v>280</v>
      </c>
      <c r="E566" s="1">
        <v>23</v>
      </c>
      <c r="F566" s="1">
        <v>200</v>
      </c>
      <c r="G566" s="3">
        <v>2</v>
      </c>
      <c r="N566" s="10">
        <f t="shared" si="128"/>
        <v>4600000</v>
      </c>
      <c r="O566" s="10">
        <f t="shared" si="129"/>
        <v>10000000</v>
      </c>
      <c r="P566" s="24">
        <f t="shared" si="140"/>
        <v>14600000</v>
      </c>
      <c r="R566" s="10">
        <f t="shared" si="130"/>
        <v>2000000</v>
      </c>
      <c r="S566" s="10">
        <f t="shared" si="131"/>
        <v>1500000</v>
      </c>
      <c r="T566" s="10">
        <f t="shared" si="132"/>
        <v>23457200</v>
      </c>
      <c r="U566" s="24">
        <f t="shared" si="133"/>
        <v>3650000</v>
      </c>
      <c r="V566" s="10">
        <f t="shared" si="134"/>
        <v>300000</v>
      </c>
      <c r="W566" s="24">
        <f t="shared" si="135"/>
        <v>150163.93079202034</v>
      </c>
      <c r="X566" s="24">
        <f t="shared" si="141"/>
        <v>31057363.930792019</v>
      </c>
      <c r="Z566" s="28">
        <f t="shared" si="136"/>
        <v>-26457363.930792019</v>
      </c>
      <c r="AA566" s="28">
        <f t="shared" si="137"/>
        <v>-21057363.930792019</v>
      </c>
      <c r="AB566" s="29"/>
      <c r="AC566" s="30">
        <f t="shared" si="138"/>
        <v>6211472.7861584043</v>
      </c>
      <c r="AD566" s="30">
        <f t="shared" si="139"/>
        <v>24845891.144633617</v>
      </c>
      <c r="AE566" s="24"/>
      <c r="AF566" s="24">
        <f t="shared" si="142"/>
        <v>-70064.034180800183</v>
      </c>
      <c r="AG566" s="24">
        <f t="shared" si="143"/>
        <v>-74229.455723168081</v>
      </c>
      <c r="AI566" s="24">
        <f>IF(OR(B566="Q2",B566="Q3"),Business_peak/E566,Business_nonpeak/E566)</f>
        <v>8695.652173913044</v>
      </c>
      <c r="AJ566" s="24">
        <f>IF(OR(B566="Q2",B566="Q3"),Economic_peak/F566,Economic_nonpeak/F566)</f>
        <v>250</v>
      </c>
      <c r="AO566">
        <f>AF566/AI566</f>
        <v>-8.05736393079202</v>
      </c>
      <c r="AP566">
        <f>AG566/AJ566</f>
        <v>-296.91782289267235</v>
      </c>
    </row>
    <row r="567" spans="1:42" x14ac:dyDescent="0.25">
      <c r="A567" s="6">
        <v>561</v>
      </c>
      <c r="B567" s="1" t="s">
        <v>8</v>
      </c>
      <c r="C567" s="1"/>
      <c r="D567" s="1">
        <v>281</v>
      </c>
      <c r="E567" s="1">
        <v>10</v>
      </c>
      <c r="F567" s="1">
        <v>153</v>
      </c>
      <c r="G567" s="3">
        <v>0</v>
      </c>
      <c r="N567" s="10">
        <f t="shared" si="128"/>
        <v>2000000</v>
      </c>
      <c r="O567" s="10">
        <f t="shared" si="129"/>
        <v>7650000</v>
      </c>
      <c r="P567" s="24">
        <f t="shared" si="140"/>
        <v>9650000</v>
      </c>
      <c r="R567" s="10">
        <f t="shared" si="130"/>
        <v>2000000</v>
      </c>
      <c r="S567" s="10">
        <f t="shared" si="131"/>
        <v>2500000</v>
      </c>
      <c r="T567" s="10">
        <f t="shared" si="132"/>
        <v>18044000</v>
      </c>
      <c r="U567" s="24">
        <f t="shared" si="133"/>
        <v>2412500</v>
      </c>
      <c r="V567" s="10">
        <f t="shared" si="134"/>
        <v>300000</v>
      </c>
      <c r="W567" s="24">
        <f t="shared" si="135"/>
        <v>150163.93079202034</v>
      </c>
      <c r="X567" s="24">
        <f t="shared" si="141"/>
        <v>25406663.930792019</v>
      </c>
      <c r="Z567" s="28">
        <f t="shared" si="136"/>
        <v>-23406663.930792019</v>
      </c>
      <c r="AA567" s="28">
        <f t="shared" si="137"/>
        <v>-17756663.930792019</v>
      </c>
      <c r="AB567" s="29"/>
      <c r="AC567" s="30">
        <f t="shared" si="138"/>
        <v>5081332.7861584043</v>
      </c>
      <c r="AD567" s="30">
        <f t="shared" si="139"/>
        <v>20325331.144633617</v>
      </c>
      <c r="AE567" s="24"/>
      <c r="AF567" s="24">
        <f t="shared" si="142"/>
        <v>-308133.27861584042</v>
      </c>
      <c r="AG567" s="24">
        <f t="shared" si="143"/>
        <v>-82845.301598912527</v>
      </c>
      <c r="AI567" s="24">
        <f>IF(OR(B567="Q2",B567="Q3"),Business_peak/E567,Business_nonpeak/E567)</f>
        <v>20000</v>
      </c>
      <c r="AJ567" s="24">
        <f>IF(OR(B567="Q2",B567="Q3"),Economic_peak/F567,Economic_nonpeak/F567)</f>
        <v>326.79738562091501</v>
      </c>
      <c r="AO567">
        <f>AF567/AI567</f>
        <v>-15.406663930792021</v>
      </c>
      <c r="AP567">
        <f>AG567/AJ567</f>
        <v>-253.50662289267234</v>
      </c>
    </row>
    <row r="568" spans="1:42" x14ac:dyDescent="0.25">
      <c r="A568" s="6">
        <v>562</v>
      </c>
      <c r="B568" s="1" t="s">
        <v>8</v>
      </c>
      <c r="C568" s="1"/>
      <c r="D568" s="1">
        <v>281</v>
      </c>
      <c r="E568" s="1">
        <v>24</v>
      </c>
      <c r="F568" s="1">
        <v>175</v>
      </c>
      <c r="G568" s="3">
        <v>2</v>
      </c>
      <c r="N568" s="10">
        <f t="shared" si="128"/>
        <v>4800000</v>
      </c>
      <c r="O568" s="10">
        <f t="shared" si="129"/>
        <v>8750000</v>
      </c>
      <c r="P568" s="24">
        <f t="shared" si="140"/>
        <v>13550000</v>
      </c>
      <c r="R568" s="10">
        <f t="shared" si="130"/>
        <v>2000000</v>
      </c>
      <c r="S568" s="10">
        <f t="shared" si="131"/>
        <v>1500000</v>
      </c>
      <c r="T568" s="10">
        <f t="shared" si="132"/>
        <v>23457200</v>
      </c>
      <c r="U568" s="24">
        <f t="shared" si="133"/>
        <v>3387500</v>
      </c>
      <c r="V568" s="10">
        <f t="shared" si="134"/>
        <v>300000</v>
      </c>
      <c r="W568" s="24">
        <f t="shared" si="135"/>
        <v>150163.93079202034</v>
      </c>
      <c r="X568" s="24">
        <f t="shared" si="141"/>
        <v>30794863.930792019</v>
      </c>
      <c r="Z568" s="28">
        <f t="shared" si="136"/>
        <v>-25994863.930792019</v>
      </c>
      <c r="AA568" s="28">
        <f t="shared" si="137"/>
        <v>-22044863.930792019</v>
      </c>
      <c r="AB568" s="29"/>
      <c r="AC568" s="30">
        <f t="shared" si="138"/>
        <v>6158972.7861584043</v>
      </c>
      <c r="AD568" s="30">
        <f t="shared" si="139"/>
        <v>24635891.144633617</v>
      </c>
      <c r="AE568" s="24"/>
      <c r="AF568" s="24">
        <f t="shared" si="142"/>
        <v>-56623.866089933515</v>
      </c>
      <c r="AG568" s="24">
        <f t="shared" si="143"/>
        <v>-90776.520826477819</v>
      </c>
      <c r="AI568" s="24">
        <f>IF(OR(B568="Q2",B568="Q3"),Business_peak/E568,Business_nonpeak/E568)</f>
        <v>8333.3333333333339</v>
      </c>
      <c r="AJ568" s="24">
        <f>IF(OR(B568="Q2",B568="Q3"),Economic_peak/F568,Economic_nonpeak/F568)</f>
        <v>285.71428571428572</v>
      </c>
      <c r="AO568">
        <f>AF568/AI568</f>
        <v>-6.7948639307920216</v>
      </c>
      <c r="AP568">
        <f>AG568/AJ568</f>
        <v>-317.71782289267236</v>
      </c>
    </row>
    <row r="569" spans="1:42" x14ac:dyDescent="0.25">
      <c r="A569" s="6">
        <v>563</v>
      </c>
      <c r="B569" s="1" t="s">
        <v>8</v>
      </c>
      <c r="C569" s="1"/>
      <c r="D569" s="1">
        <v>282</v>
      </c>
      <c r="E569" s="1">
        <v>22</v>
      </c>
      <c r="F569" s="1">
        <v>202</v>
      </c>
      <c r="G569" s="3">
        <v>-1</v>
      </c>
      <c r="N569" s="10">
        <f t="shared" si="128"/>
        <v>4400000</v>
      </c>
      <c r="O569" s="10">
        <f t="shared" si="129"/>
        <v>10100000</v>
      </c>
      <c r="P569" s="24">
        <f t="shared" si="140"/>
        <v>14500000</v>
      </c>
      <c r="R569" s="10">
        <f t="shared" si="130"/>
        <v>2000000</v>
      </c>
      <c r="S569" s="10">
        <f t="shared" si="131"/>
        <v>2500000</v>
      </c>
      <c r="T569" s="10">
        <f t="shared" si="132"/>
        <v>15337400</v>
      </c>
      <c r="U569" s="24">
        <f t="shared" si="133"/>
        <v>3625000</v>
      </c>
      <c r="V569" s="10">
        <f t="shared" si="134"/>
        <v>300000</v>
      </c>
      <c r="W569" s="24">
        <f t="shared" si="135"/>
        <v>150163.93079202034</v>
      </c>
      <c r="X569" s="24">
        <f t="shared" si="141"/>
        <v>23912563.930792019</v>
      </c>
      <c r="Z569" s="28">
        <f t="shared" si="136"/>
        <v>-19512563.930792019</v>
      </c>
      <c r="AA569" s="28">
        <f t="shared" si="137"/>
        <v>-13812563.930792019</v>
      </c>
      <c r="AB569" s="29"/>
      <c r="AC569" s="30">
        <f t="shared" si="138"/>
        <v>4782512.7861584043</v>
      </c>
      <c r="AD569" s="30">
        <f t="shared" si="139"/>
        <v>19130051.144633617</v>
      </c>
      <c r="AE569" s="24"/>
      <c r="AF569" s="24">
        <f t="shared" si="142"/>
        <v>-17386.944825382016</v>
      </c>
      <c r="AG569" s="24">
        <f t="shared" si="143"/>
        <v>-44703.223488285235</v>
      </c>
      <c r="AI569" s="24">
        <f>IF(OR(B569="Q2",B569="Q3"),Business_peak/E569,Business_nonpeak/E569)</f>
        <v>9090.9090909090901</v>
      </c>
      <c r="AJ569" s="24">
        <f>IF(OR(B569="Q2",B569="Q3"),Economic_peak/F569,Economic_nonpeak/F569)</f>
        <v>247.52475247524754</v>
      </c>
      <c r="AO569">
        <f>AF569/AI569</f>
        <v>-1.9125639307920219</v>
      </c>
      <c r="AP569">
        <f>AG569/AJ569</f>
        <v>-180.60102289267235</v>
      </c>
    </row>
    <row r="570" spans="1:42" x14ac:dyDescent="0.25">
      <c r="A570" s="6">
        <v>564</v>
      </c>
      <c r="B570" s="1" t="s">
        <v>8</v>
      </c>
      <c r="C570" s="1"/>
      <c r="D570" s="1">
        <v>282</v>
      </c>
      <c r="E570" s="1">
        <v>14</v>
      </c>
      <c r="F570" s="1">
        <v>159</v>
      </c>
      <c r="G570" s="3">
        <v>0</v>
      </c>
      <c r="N570" s="10">
        <f t="shared" si="128"/>
        <v>2800000</v>
      </c>
      <c r="O570" s="10">
        <f t="shared" si="129"/>
        <v>7950000</v>
      </c>
      <c r="P570" s="24">
        <f t="shared" si="140"/>
        <v>10750000</v>
      </c>
      <c r="R570" s="10">
        <f t="shared" si="130"/>
        <v>2000000</v>
      </c>
      <c r="S570" s="10">
        <f t="shared" si="131"/>
        <v>1500000</v>
      </c>
      <c r="T570" s="10">
        <f t="shared" si="132"/>
        <v>18044000</v>
      </c>
      <c r="U570" s="24">
        <f t="shared" si="133"/>
        <v>2687500</v>
      </c>
      <c r="V570" s="10">
        <f t="shared" si="134"/>
        <v>300000</v>
      </c>
      <c r="W570" s="24">
        <f t="shared" si="135"/>
        <v>150163.93079202034</v>
      </c>
      <c r="X570" s="24">
        <f t="shared" si="141"/>
        <v>24681663.930792019</v>
      </c>
      <c r="Z570" s="28">
        <f t="shared" si="136"/>
        <v>-21881663.930792019</v>
      </c>
      <c r="AA570" s="28">
        <f t="shared" si="137"/>
        <v>-16731663.930792019</v>
      </c>
      <c r="AB570" s="29"/>
      <c r="AC570" s="30">
        <f t="shared" si="138"/>
        <v>4936332.7861584043</v>
      </c>
      <c r="AD570" s="30">
        <f t="shared" si="139"/>
        <v>19745331.144633617</v>
      </c>
      <c r="AE570" s="24"/>
      <c r="AF570" s="24">
        <f t="shared" si="142"/>
        <v>-152595.1990113146</v>
      </c>
      <c r="AG570" s="24">
        <f t="shared" si="143"/>
        <v>-74184.472607758595</v>
      </c>
      <c r="AI570" s="24">
        <f>IF(OR(B570="Q2",B570="Q3"),Business_peak/E570,Business_nonpeak/E570)</f>
        <v>14285.714285714286</v>
      </c>
      <c r="AJ570" s="24">
        <f>IF(OR(B570="Q2",B570="Q3"),Economic_peak/F570,Economic_nonpeak/F570)</f>
        <v>314.46540880503147</v>
      </c>
      <c r="AO570">
        <f>AF570/AI570</f>
        <v>-10.681663930792022</v>
      </c>
      <c r="AP570">
        <f>AG570/AJ570</f>
        <v>-235.90662289267232</v>
      </c>
    </row>
    <row r="571" spans="1:42" x14ac:dyDescent="0.25">
      <c r="A571" s="6">
        <v>565</v>
      </c>
      <c r="B571" s="1" t="s">
        <v>8</v>
      </c>
      <c r="C571" s="1"/>
      <c r="D571" s="1">
        <v>283</v>
      </c>
      <c r="E571" s="1">
        <v>11</v>
      </c>
      <c r="F571" s="1">
        <v>216</v>
      </c>
      <c r="G571" s="3">
        <v>-2</v>
      </c>
      <c r="N571" s="10">
        <f t="shared" si="128"/>
        <v>2200000</v>
      </c>
      <c r="O571" s="10">
        <f t="shared" si="129"/>
        <v>10800000</v>
      </c>
      <c r="P571" s="24">
        <f t="shared" si="140"/>
        <v>13000000</v>
      </c>
      <c r="R571" s="10">
        <f t="shared" si="130"/>
        <v>2000000</v>
      </c>
      <c r="S571" s="10">
        <f t="shared" si="131"/>
        <v>2500000</v>
      </c>
      <c r="T571" s="10">
        <f t="shared" si="132"/>
        <v>12630800</v>
      </c>
      <c r="U571" s="24">
        <f t="shared" si="133"/>
        <v>3250000</v>
      </c>
      <c r="V571" s="10">
        <f t="shared" si="134"/>
        <v>300000</v>
      </c>
      <c r="W571" s="24">
        <f t="shared" si="135"/>
        <v>150163.93079202034</v>
      </c>
      <c r="X571" s="24">
        <f t="shared" si="141"/>
        <v>20830963.930792019</v>
      </c>
      <c r="Z571" s="28">
        <f t="shared" si="136"/>
        <v>-18630963.930792019</v>
      </c>
      <c r="AA571" s="28">
        <f t="shared" si="137"/>
        <v>-10030963.930792019</v>
      </c>
      <c r="AB571" s="29"/>
      <c r="AC571" s="30">
        <f t="shared" si="138"/>
        <v>4166192.7861584038</v>
      </c>
      <c r="AD571" s="30">
        <f t="shared" si="139"/>
        <v>16664771.144633615</v>
      </c>
      <c r="AE571" s="24"/>
      <c r="AF571" s="24">
        <f t="shared" si="142"/>
        <v>-178744.79874167309</v>
      </c>
      <c r="AG571" s="24">
        <f t="shared" si="143"/>
        <v>-27151.718262192662</v>
      </c>
      <c r="AI571" s="24">
        <f>IF(OR(B571="Q2",B571="Q3"),Business_peak/E571,Business_nonpeak/E571)</f>
        <v>18181.81818181818</v>
      </c>
      <c r="AJ571" s="24">
        <f>IF(OR(B571="Q2",B571="Q3"),Economic_peak/F571,Economic_nonpeak/F571)</f>
        <v>231.4814814814815</v>
      </c>
      <c r="AO571">
        <f>AF571/AI571</f>
        <v>-9.83096393079202</v>
      </c>
      <c r="AP571">
        <f>AG571/AJ571</f>
        <v>-117.29542289267229</v>
      </c>
    </row>
    <row r="572" spans="1:42" x14ac:dyDescent="0.25">
      <c r="A572" s="6">
        <v>566</v>
      </c>
      <c r="B572" s="1" t="s">
        <v>8</v>
      </c>
      <c r="C572" s="1"/>
      <c r="D572" s="1">
        <v>283</v>
      </c>
      <c r="E572" s="1">
        <v>13</v>
      </c>
      <c r="F572" s="1">
        <v>142</v>
      </c>
      <c r="G572" s="3">
        <v>1</v>
      </c>
      <c r="N572" s="10">
        <f t="shared" si="128"/>
        <v>2600000</v>
      </c>
      <c r="O572" s="10">
        <f t="shared" si="129"/>
        <v>7100000</v>
      </c>
      <c r="P572" s="24">
        <f t="shared" si="140"/>
        <v>9700000</v>
      </c>
      <c r="R572" s="10">
        <f t="shared" si="130"/>
        <v>2000000</v>
      </c>
      <c r="S572" s="10">
        <f t="shared" si="131"/>
        <v>1500000</v>
      </c>
      <c r="T572" s="10">
        <f t="shared" si="132"/>
        <v>20750600</v>
      </c>
      <c r="U572" s="24">
        <f t="shared" si="133"/>
        <v>2425000</v>
      </c>
      <c r="V572" s="10">
        <f t="shared" si="134"/>
        <v>300000</v>
      </c>
      <c r="W572" s="24">
        <f t="shared" si="135"/>
        <v>150163.93079202034</v>
      </c>
      <c r="X572" s="24">
        <f t="shared" si="141"/>
        <v>27125763.930792019</v>
      </c>
      <c r="Z572" s="28">
        <f t="shared" si="136"/>
        <v>-24525763.930792019</v>
      </c>
      <c r="AA572" s="28">
        <f t="shared" si="137"/>
        <v>-20025763.930792019</v>
      </c>
      <c r="AB572" s="29"/>
      <c r="AC572" s="30">
        <f t="shared" si="138"/>
        <v>5425152.7861584043</v>
      </c>
      <c r="AD572" s="30">
        <f t="shared" si="139"/>
        <v>21700611.144633617</v>
      </c>
      <c r="AE572" s="24"/>
      <c r="AF572" s="24">
        <f t="shared" si="142"/>
        <v>-217319.44508910802</v>
      </c>
      <c r="AG572" s="24">
        <f t="shared" si="143"/>
        <v>-102821.20524389872</v>
      </c>
      <c r="AI572" s="24">
        <f>IF(OR(B572="Q2",B572="Q3"),Business_peak/E572,Business_nonpeak/E572)</f>
        <v>15384.615384615385</v>
      </c>
      <c r="AJ572" s="24">
        <f>IF(OR(B572="Q2",B572="Q3"),Economic_peak/F572,Economic_nonpeak/F572)</f>
        <v>352.11267605633805</v>
      </c>
      <c r="AO572">
        <f>AF572/AI572</f>
        <v>-14.12576393079202</v>
      </c>
      <c r="AP572">
        <f>AG572/AJ572</f>
        <v>-292.01222289267236</v>
      </c>
    </row>
    <row r="573" spans="1:42" x14ac:dyDescent="0.25">
      <c r="A573" s="6">
        <v>567</v>
      </c>
      <c r="B573" s="1" t="s">
        <v>8</v>
      </c>
      <c r="C573" s="1"/>
      <c r="D573" s="1">
        <v>284</v>
      </c>
      <c r="E573" s="1">
        <v>10</v>
      </c>
      <c r="F573" s="1">
        <v>154</v>
      </c>
      <c r="G573" s="3">
        <v>-1</v>
      </c>
      <c r="N573" s="10">
        <f t="shared" si="128"/>
        <v>2000000</v>
      </c>
      <c r="O573" s="10">
        <f t="shared" si="129"/>
        <v>7700000</v>
      </c>
      <c r="P573" s="24">
        <f t="shared" si="140"/>
        <v>9700000</v>
      </c>
      <c r="R573" s="10">
        <f t="shared" si="130"/>
        <v>2000000</v>
      </c>
      <c r="S573" s="10">
        <f t="shared" si="131"/>
        <v>2500000</v>
      </c>
      <c r="T573" s="10">
        <f t="shared" si="132"/>
        <v>15337400</v>
      </c>
      <c r="U573" s="24">
        <f t="shared" si="133"/>
        <v>2425000</v>
      </c>
      <c r="V573" s="10">
        <f t="shared" si="134"/>
        <v>300000</v>
      </c>
      <c r="W573" s="24">
        <f t="shared" si="135"/>
        <v>150163.93079202034</v>
      </c>
      <c r="X573" s="24">
        <f t="shared" si="141"/>
        <v>22712563.930792019</v>
      </c>
      <c r="Z573" s="28">
        <f t="shared" si="136"/>
        <v>-20712563.930792019</v>
      </c>
      <c r="AA573" s="28">
        <f t="shared" si="137"/>
        <v>-15012563.930792019</v>
      </c>
      <c r="AB573" s="29"/>
      <c r="AC573" s="30">
        <f t="shared" si="138"/>
        <v>4542512.7861584043</v>
      </c>
      <c r="AD573" s="30">
        <f t="shared" si="139"/>
        <v>18170051.144633617</v>
      </c>
      <c r="AE573" s="24"/>
      <c r="AF573" s="24">
        <f t="shared" si="142"/>
        <v>-254251.27861584042</v>
      </c>
      <c r="AG573" s="24">
        <f t="shared" si="143"/>
        <v>-67987.345095023484</v>
      </c>
      <c r="AI573" s="24">
        <f>IF(OR(B573="Q2",B573="Q3"),Business_peak/E573,Business_nonpeak/E573)</f>
        <v>20000</v>
      </c>
      <c r="AJ573" s="24">
        <f>IF(OR(B573="Q2",B573="Q3"),Economic_peak/F573,Economic_nonpeak/F573)</f>
        <v>324.6753246753247</v>
      </c>
      <c r="AO573">
        <f>AF573/AI573</f>
        <v>-12.712563930792021</v>
      </c>
      <c r="AP573">
        <f>AG573/AJ573</f>
        <v>-209.4010228926723</v>
      </c>
    </row>
    <row r="574" spans="1:42" x14ac:dyDescent="0.25">
      <c r="A574" s="6">
        <v>568</v>
      </c>
      <c r="B574" s="1" t="s">
        <v>8</v>
      </c>
      <c r="C574" s="1"/>
      <c r="D574" s="1">
        <v>284</v>
      </c>
      <c r="E574" s="1">
        <v>11</v>
      </c>
      <c r="F574" s="1">
        <v>154</v>
      </c>
      <c r="G574" s="3">
        <v>1</v>
      </c>
      <c r="N574" s="10">
        <f t="shared" si="128"/>
        <v>2200000</v>
      </c>
      <c r="O574" s="10">
        <f t="shared" si="129"/>
        <v>7700000</v>
      </c>
      <c r="P574" s="24">
        <f t="shared" si="140"/>
        <v>9900000</v>
      </c>
      <c r="R574" s="10">
        <f t="shared" si="130"/>
        <v>2000000</v>
      </c>
      <c r="S574" s="10">
        <f t="shared" si="131"/>
        <v>1500000</v>
      </c>
      <c r="T574" s="10">
        <f t="shared" si="132"/>
        <v>20750600</v>
      </c>
      <c r="U574" s="24">
        <f t="shared" si="133"/>
        <v>2475000</v>
      </c>
      <c r="V574" s="10">
        <f t="shared" si="134"/>
        <v>300000</v>
      </c>
      <c r="W574" s="24">
        <f t="shared" si="135"/>
        <v>150163.93079202034</v>
      </c>
      <c r="X574" s="24">
        <f t="shared" si="141"/>
        <v>27175763.930792019</v>
      </c>
      <c r="Z574" s="28">
        <f t="shared" si="136"/>
        <v>-24975763.930792019</v>
      </c>
      <c r="AA574" s="28">
        <f t="shared" si="137"/>
        <v>-19475763.930792019</v>
      </c>
      <c r="AB574" s="29"/>
      <c r="AC574" s="30">
        <f t="shared" si="138"/>
        <v>5435152.7861584043</v>
      </c>
      <c r="AD574" s="30">
        <f t="shared" si="139"/>
        <v>21740611.144633617</v>
      </c>
      <c r="AE574" s="24"/>
      <c r="AF574" s="24">
        <f t="shared" si="142"/>
        <v>-294104.79874167312</v>
      </c>
      <c r="AG574" s="24">
        <f t="shared" si="143"/>
        <v>-91172.799640478028</v>
      </c>
      <c r="AI574" s="24">
        <f>IF(OR(B574="Q2",B574="Q3"),Business_peak/E574,Business_nonpeak/E574)</f>
        <v>18181.81818181818</v>
      </c>
      <c r="AJ574" s="24">
        <f>IF(OR(B574="Q2",B574="Q3"),Economic_peak/F574,Economic_nonpeak/F574)</f>
        <v>324.6753246753247</v>
      </c>
      <c r="AO574">
        <f>AF574/AI574</f>
        <v>-16.175763930792023</v>
      </c>
      <c r="AP574">
        <f>AG574/AJ574</f>
        <v>-280.81222289267231</v>
      </c>
    </row>
    <row r="575" spans="1:42" x14ac:dyDescent="0.25">
      <c r="A575" s="6">
        <v>569</v>
      </c>
      <c r="B575" s="1" t="s">
        <v>8</v>
      </c>
      <c r="C575" s="1"/>
      <c r="D575" s="1">
        <v>285</v>
      </c>
      <c r="E575" s="1">
        <v>15</v>
      </c>
      <c r="F575" s="1">
        <v>203</v>
      </c>
      <c r="G575" s="3">
        <v>0</v>
      </c>
      <c r="N575" s="10">
        <f t="shared" si="128"/>
        <v>3000000</v>
      </c>
      <c r="O575" s="10">
        <f t="shared" si="129"/>
        <v>10150000</v>
      </c>
      <c r="P575" s="24">
        <f t="shared" si="140"/>
        <v>13150000</v>
      </c>
      <c r="R575" s="10">
        <f t="shared" si="130"/>
        <v>2000000</v>
      </c>
      <c r="S575" s="10">
        <f t="shared" si="131"/>
        <v>2500000</v>
      </c>
      <c r="T575" s="10">
        <f t="shared" si="132"/>
        <v>18044000</v>
      </c>
      <c r="U575" s="24">
        <f t="shared" si="133"/>
        <v>3287500</v>
      </c>
      <c r="V575" s="10">
        <f t="shared" si="134"/>
        <v>300000</v>
      </c>
      <c r="W575" s="24">
        <f t="shared" si="135"/>
        <v>150163.93079202034</v>
      </c>
      <c r="X575" s="24">
        <f t="shared" si="141"/>
        <v>26281663.930792019</v>
      </c>
      <c r="Z575" s="28">
        <f t="shared" si="136"/>
        <v>-23281663.930792019</v>
      </c>
      <c r="AA575" s="28">
        <f t="shared" si="137"/>
        <v>-16131663.930792019</v>
      </c>
      <c r="AB575" s="29"/>
      <c r="AC575" s="30">
        <f t="shared" si="138"/>
        <v>5256332.7861584043</v>
      </c>
      <c r="AD575" s="30">
        <f t="shared" si="139"/>
        <v>21025331.144633617</v>
      </c>
      <c r="AE575" s="24"/>
      <c r="AF575" s="24">
        <f t="shared" si="142"/>
        <v>-150422.18574389361</v>
      </c>
      <c r="AG575" s="24">
        <f t="shared" si="143"/>
        <v>-53573.059825781369</v>
      </c>
      <c r="AI575" s="24">
        <f>IF(OR(B575="Q2",B575="Q3"),Business_peak/E575,Business_nonpeak/E575)</f>
        <v>13333.333333333334</v>
      </c>
      <c r="AJ575" s="24">
        <f>IF(OR(B575="Q2",B575="Q3"),Economic_peak/F575,Economic_nonpeak/F575)</f>
        <v>246.30541871921181</v>
      </c>
      <c r="AO575">
        <f>AF575/AI575</f>
        <v>-11.281663930792021</v>
      </c>
      <c r="AP575">
        <f>AG575/AJ575</f>
        <v>-217.50662289267237</v>
      </c>
    </row>
    <row r="576" spans="1:42" x14ac:dyDescent="0.25">
      <c r="A576" s="6">
        <v>570</v>
      </c>
      <c r="B576" s="1" t="s">
        <v>8</v>
      </c>
      <c r="C576" s="1"/>
      <c r="D576" s="1">
        <v>285</v>
      </c>
      <c r="E576" s="1">
        <v>13</v>
      </c>
      <c r="F576" s="1">
        <v>148</v>
      </c>
      <c r="G576" s="3">
        <v>2</v>
      </c>
      <c r="N576" s="10">
        <f t="shared" si="128"/>
        <v>2600000</v>
      </c>
      <c r="O576" s="10">
        <f t="shared" si="129"/>
        <v>7400000</v>
      </c>
      <c r="P576" s="24">
        <f t="shared" si="140"/>
        <v>10000000</v>
      </c>
      <c r="R576" s="10">
        <f t="shared" si="130"/>
        <v>2000000</v>
      </c>
      <c r="S576" s="10">
        <f t="shared" si="131"/>
        <v>1500000</v>
      </c>
      <c r="T576" s="10">
        <f t="shared" si="132"/>
        <v>23457200</v>
      </c>
      <c r="U576" s="24">
        <f t="shared" si="133"/>
        <v>2500000</v>
      </c>
      <c r="V576" s="10">
        <f t="shared" si="134"/>
        <v>300000</v>
      </c>
      <c r="W576" s="24">
        <f t="shared" si="135"/>
        <v>150163.93079202034</v>
      </c>
      <c r="X576" s="24">
        <f t="shared" si="141"/>
        <v>29907363.930792019</v>
      </c>
      <c r="Z576" s="28">
        <f t="shared" si="136"/>
        <v>-27307363.930792019</v>
      </c>
      <c r="AA576" s="28">
        <f t="shared" si="137"/>
        <v>-22507363.930792019</v>
      </c>
      <c r="AB576" s="29"/>
      <c r="AC576" s="30">
        <f t="shared" si="138"/>
        <v>5981472.7861584043</v>
      </c>
      <c r="AD576" s="30">
        <f t="shared" si="139"/>
        <v>23925891.144633617</v>
      </c>
      <c r="AE576" s="24"/>
      <c r="AF576" s="24">
        <f t="shared" si="142"/>
        <v>-260113.29124295418</v>
      </c>
      <c r="AG576" s="24">
        <f t="shared" si="143"/>
        <v>-111661.42665292985</v>
      </c>
      <c r="AI576" s="24">
        <f>IF(OR(B576="Q2",B576="Q3"),Business_peak/E576,Business_nonpeak/E576)</f>
        <v>15384.615384615385</v>
      </c>
      <c r="AJ576" s="24">
        <f>IF(OR(B576="Q2",B576="Q3"),Economic_peak/F576,Economic_nonpeak/F576)</f>
        <v>337.83783783783781</v>
      </c>
      <c r="AO576">
        <f>AF576/AI576</f>
        <v>-16.90736393079202</v>
      </c>
      <c r="AP576">
        <f>AG576/AJ576</f>
        <v>-330.51782289267237</v>
      </c>
    </row>
    <row r="577" spans="1:42" x14ac:dyDescent="0.25">
      <c r="A577" s="6">
        <v>571</v>
      </c>
      <c r="B577" s="1" t="s">
        <v>8</v>
      </c>
      <c r="C577" s="1"/>
      <c r="D577" s="1">
        <v>286</v>
      </c>
      <c r="E577" s="1">
        <v>11</v>
      </c>
      <c r="F577" s="1">
        <v>131</v>
      </c>
      <c r="G577" s="3">
        <v>0</v>
      </c>
      <c r="N577" s="10">
        <f t="shared" si="128"/>
        <v>2200000</v>
      </c>
      <c r="O577" s="10">
        <f t="shared" si="129"/>
        <v>6550000</v>
      </c>
      <c r="P577" s="24">
        <f t="shared" si="140"/>
        <v>8750000</v>
      </c>
      <c r="R577" s="10">
        <f t="shared" si="130"/>
        <v>2000000</v>
      </c>
      <c r="S577" s="10">
        <f t="shared" si="131"/>
        <v>2500000</v>
      </c>
      <c r="T577" s="10">
        <f t="shared" si="132"/>
        <v>18044000</v>
      </c>
      <c r="U577" s="24">
        <f t="shared" si="133"/>
        <v>2187500</v>
      </c>
      <c r="V577" s="10">
        <f t="shared" si="134"/>
        <v>300000</v>
      </c>
      <c r="W577" s="24">
        <f t="shared" si="135"/>
        <v>150163.93079202034</v>
      </c>
      <c r="X577" s="24">
        <f t="shared" si="141"/>
        <v>25181663.930792019</v>
      </c>
      <c r="Z577" s="28">
        <f t="shared" si="136"/>
        <v>-22981663.930792019</v>
      </c>
      <c r="AA577" s="28">
        <f t="shared" si="137"/>
        <v>-18631663.930792019</v>
      </c>
      <c r="AB577" s="29"/>
      <c r="AC577" s="30">
        <f t="shared" si="138"/>
        <v>5036332.7861584043</v>
      </c>
      <c r="AD577" s="30">
        <f t="shared" si="139"/>
        <v>20145331.144633617</v>
      </c>
      <c r="AE577" s="24"/>
      <c r="AF577" s="24">
        <f t="shared" si="142"/>
        <v>-257848.43510530947</v>
      </c>
      <c r="AG577" s="24">
        <f t="shared" si="143"/>
        <v>-103781.15377582914</v>
      </c>
      <c r="AI577" s="24">
        <f>IF(OR(B577="Q2",B577="Q3"),Business_peak/E577,Business_nonpeak/E577)</f>
        <v>18181.81818181818</v>
      </c>
      <c r="AJ577" s="24">
        <f>IF(OR(B577="Q2",B577="Q3"),Economic_peak/F577,Economic_nonpeak/F577)</f>
        <v>381.67938931297709</v>
      </c>
      <c r="AO577">
        <f>AF577/AI577</f>
        <v>-14.181663930792022</v>
      </c>
      <c r="AP577">
        <f>AG577/AJ577</f>
        <v>-271.90662289267232</v>
      </c>
    </row>
    <row r="578" spans="1:42" x14ac:dyDescent="0.25">
      <c r="A578" s="6">
        <v>572</v>
      </c>
      <c r="B578" s="1" t="s">
        <v>8</v>
      </c>
      <c r="C578" s="1"/>
      <c r="D578" s="1">
        <v>286</v>
      </c>
      <c r="E578" s="1">
        <v>26</v>
      </c>
      <c r="F578" s="1">
        <v>129</v>
      </c>
      <c r="G578" s="3">
        <v>0</v>
      </c>
      <c r="N578" s="10">
        <f t="shared" si="128"/>
        <v>5200000</v>
      </c>
      <c r="O578" s="10">
        <f t="shared" si="129"/>
        <v>6450000</v>
      </c>
      <c r="P578" s="24">
        <f t="shared" si="140"/>
        <v>11650000</v>
      </c>
      <c r="R578" s="10">
        <f t="shared" si="130"/>
        <v>2000000</v>
      </c>
      <c r="S578" s="10">
        <f t="shared" si="131"/>
        <v>1500000</v>
      </c>
      <c r="T578" s="10">
        <f t="shared" si="132"/>
        <v>18044000</v>
      </c>
      <c r="U578" s="24">
        <f t="shared" si="133"/>
        <v>2912500</v>
      </c>
      <c r="V578" s="10">
        <f t="shared" si="134"/>
        <v>300000</v>
      </c>
      <c r="W578" s="24">
        <f t="shared" si="135"/>
        <v>150163.93079202034</v>
      </c>
      <c r="X578" s="24">
        <f t="shared" si="141"/>
        <v>24906663.930792019</v>
      </c>
      <c r="Z578" s="28">
        <f t="shared" si="136"/>
        <v>-19706663.930792019</v>
      </c>
      <c r="AA578" s="28">
        <f t="shared" si="137"/>
        <v>-18456663.930792019</v>
      </c>
      <c r="AB578" s="29"/>
      <c r="AC578" s="30">
        <f t="shared" si="138"/>
        <v>4981332.7861584043</v>
      </c>
      <c r="AD578" s="30">
        <f t="shared" si="139"/>
        <v>19925331.144633617</v>
      </c>
      <c r="AE578" s="24"/>
      <c r="AF578" s="24">
        <f t="shared" si="142"/>
        <v>8410.2774554459884</v>
      </c>
      <c r="AG578" s="24">
        <f t="shared" si="143"/>
        <v>-104459.93135374897</v>
      </c>
      <c r="AI578" s="24">
        <f>IF(OR(B578="Q2",B578="Q3"),Business_peak/E578,Business_nonpeak/E578)</f>
        <v>7692.3076923076924</v>
      </c>
      <c r="AJ578" s="24">
        <f>IF(OR(B578="Q2",B578="Q3"),Economic_peak/F578,Economic_nonpeak/F578)</f>
        <v>387.59689922480618</v>
      </c>
      <c r="AO578">
        <f>AF578/AI578</f>
        <v>1.0933360692079785</v>
      </c>
      <c r="AP578">
        <f>AG578/AJ578</f>
        <v>-269.50662289267234</v>
      </c>
    </row>
    <row r="579" spans="1:42" x14ac:dyDescent="0.25">
      <c r="A579" s="6">
        <v>573</v>
      </c>
      <c r="B579" s="1" t="s">
        <v>8</v>
      </c>
      <c r="C579" s="1"/>
      <c r="D579" s="1">
        <v>287</v>
      </c>
      <c r="E579" s="1">
        <v>11</v>
      </c>
      <c r="F579" s="1">
        <v>155</v>
      </c>
      <c r="G579" s="3">
        <v>-1</v>
      </c>
      <c r="N579" s="10">
        <f t="shared" si="128"/>
        <v>2200000</v>
      </c>
      <c r="O579" s="10">
        <f t="shared" si="129"/>
        <v>7750000</v>
      </c>
      <c r="P579" s="24">
        <f t="shared" si="140"/>
        <v>9950000</v>
      </c>
      <c r="R579" s="10">
        <f t="shared" si="130"/>
        <v>2000000</v>
      </c>
      <c r="S579" s="10">
        <f t="shared" si="131"/>
        <v>2500000</v>
      </c>
      <c r="T579" s="10">
        <f t="shared" si="132"/>
        <v>15337400</v>
      </c>
      <c r="U579" s="24">
        <f t="shared" si="133"/>
        <v>2487500</v>
      </c>
      <c r="V579" s="10">
        <f t="shared" si="134"/>
        <v>300000</v>
      </c>
      <c r="W579" s="24">
        <f t="shared" si="135"/>
        <v>150163.93079202034</v>
      </c>
      <c r="X579" s="24">
        <f t="shared" si="141"/>
        <v>22775063.930792019</v>
      </c>
      <c r="Z579" s="28">
        <f t="shared" si="136"/>
        <v>-20575063.930792019</v>
      </c>
      <c r="AA579" s="28">
        <f t="shared" si="137"/>
        <v>-15025063.930792019</v>
      </c>
      <c r="AB579" s="29"/>
      <c r="AC579" s="30">
        <f t="shared" si="138"/>
        <v>4555012.7861584043</v>
      </c>
      <c r="AD579" s="30">
        <f t="shared" si="139"/>
        <v>18220051.144633617</v>
      </c>
      <c r="AE579" s="24"/>
      <c r="AF579" s="24">
        <f t="shared" si="142"/>
        <v>-214092.07146894585</v>
      </c>
      <c r="AG579" s="24">
        <f t="shared" si="143"/>
        <v>-67548.717062152369</v>
      </c>
      <c r="AI579" s="24">
        <f>IF(OR(B579="Q2",B579="Q3"),Business_peak/E579,Business_nonpeak/E579)</f>
        <v>18181.81818181818</v>
      </c>
      <c r="AJ579" s="24">
        <f>IF(OR(B579="Q2",B579="Q3"),Economic_peak/F579,Economic_nonpeak/F579)</f>
        <v>322.58064516129031</v>
      </c>
      <c r="AO579">
        <f>AF579/AI579</f>
        <v>-11.775063930792022</v>
      </c>
      <c r="AP579">
        <f>AG579/AJ579</f>
        <v>-209.40102289267236</v>
      </c>
    </row>
    <row r="580" spans="1:42" x14ac:dyDescent="0.25">
      <c r="A580" s="6">
        <v>574</v>
      </c>
      <c r="B580" s="1" t="s">
        <v>8</v>
      </c>
      <c r="C580" s="1"/>
      <c r="D580" s="1">
        <v>287</v>
      </c>
      <c r="E580" s="1">
        <v>25</v>
      </c>
      <c r="F580" s="1">
        <v>210</v>
      </c>
      <c r="G580" s="3">
        <v>1</v>
      </c>
      <c r="N580" s="10">
        <f t="shared" si="128"/>
        <v>5000000</v>
      </c>
      <c r="O580" s="10">
        <f t="shared" si="129"/>
        <v>10500000</v>
      </c>
      <c r="P580" s="24">
        <f t="shared" si="140"/>
        <v>15500000</v>
      </c>
      <c r="R580" s="10">
        <f t="shared" si="130"/>
        <v>2000000</v>
      </c>
      <c r="S580" s="10">
        <f t="shared" si="131"/>
        <v>1500000</v>
      </c>
      <c r="T580" s="10">
        <f t="shared" si="132"/>
        <v>20750600</v>
      </c>
      <c r="U580" s="24">
        <f t="shared" si="133"/>
        <v>3875000</v>
      </c>
      <c r="V580" s="10">
        <f t="shared" si="134"/>
        <v>300000</v>
      </c>
      <c r="W580" s="24">
        <f t="shared" si="135"/>
        <v>150163.93079202034</v>
      </c>
      <c r="X580" s="24">
        <f t="shared" si="141"/>
        <v>28575763.930792019</v>
      </c>
      <c r="Z580" s="28">
        <f t="shared" si="136"/>
        <v>-23575763.930792019</v>
      </c>
      <c r="AA580" s="28">
        <f t="shared" si="137"/>
        <v>-18075763.930792019</v>
      </c>
      <c r="AB580" s="29"/>
      <c r="AC580" s="30">
        <f t="shared" si="138"/>
        <v>5715152.7861584043</v>
      </c>
      <c r="AD580" s="30">
        <f t="shared" si="139"/>
        <v>22860611.144633617</v>
      </c>
      <c r="AE580" s="24"/>
      <c r="AF580" s="24">
        <f t="shared" si="142"/>
        <v>-28606.111446336174</v>
      </c>
      <c r="AG580" s="24">
        <f t="shared" si="143"/>
        <v>-58860.05306968389</v>
      </c>
      <c r="AI580" s="24">
        <f>IF(OR(B580="Q2",B580="Q3"),Business_peak/E580,Business_nonpeak/E580)</f>
        <v>8000</v>
      </c>
      <c r="AJ580" s="24">
        <f>IF(OR(B580="Q2",B580="Q3"),Economic_peak/F580,Economic_nonpeak/F580)</f>
        <v>238.0952380952381</v>
      </c>
      <c r="AO580">
        <f>AF580/AI580</f>
        <v>-3.5757639307920219</v>
      </c>
      <c r="AP580">
        <f>AG580/AJ580</f>
        <v>-247.21222289267234</v>
      </c>
    </row>
    <row r="581" spans="1:42" x14ac:dyDescent="0.25">
      <c r="A581" s="6">
        <v>575</v>
      </c>
      <c r="B581" s="1" t="s">
        <v>8</v>
      </c>
      <c r="C581" s="1"/>
      <c r="D581" s="1">
        <v>288</v>
      </c>
      <c r="E581" s="1">
        <v>24</v>
      </c>
      <c r="F581" s="1">
        <v>176</v>
      </c>
      <c r="G581" s="3">
        <v>-2</v>
      </c>
      <c r="N581" s="10">
        <f t="shared" si="128"/>
        <v>4800000</v>
      </c>
      <c r="O581" s="10">
        <f t="shared" si="129"/>
        <v>8800000</v>
      </c>
      <c r="P581" s="24">
        <f t="shared" si="140"/>
        <v>13600000</v>
      </c>
      <c r="R581" s="10">
        <f t="shared" si="130"/>
        <v>2000000</v>
      </c>
      <c r="S581" s="10">
        <f t="shared" si="131"/>
        <v>2500000</v>
      </c>
      <c r="T581" s="10">
        <f t="shared" si="132"/>
        <v>12630800</v>
      </c>
      <c r="U581" s="24">
        <f t="shared" si="133"/>
        <v>3400000</v>
      </c>
      <c r="V581" s="10">
        <f t="shared" si="134"/>
        <v>300000</v>
      </c>
      <c r="W581" s="24">
        <f t="shared" si="135"/>
        <v>150163.93079202034</v>
      </c>
      <c r="X581" s="24">
        <f t="shared" si="141"/>
        <v>20980963.930792019</v>
      </c>
      <c r="Z581" s="28">
        <f t="shared" si="136"/>
        <v>-16180963.930792019</v>
      </c>
      <c r="AA581" s="28">
        <f t="shared" si="137"/>
        <v>-12180963.930792019</v>
      </c>
      <c r="AB581" s="29"/>
      <c r="AC581" s="30">
        <f t="shared" si="138"/>
        <v>4196192.7861584043</v>
      </c>
      <c r="AD581" s="30">
        <f t="shared" si="139"/>
        <v>16784771.144633617</v>
      </c>
      <c r="AE581" s="24"/>
      <c r="AF581" s="24">
        <f t="shared" si="142"/>
        <v>25158.633910066488</v>
      </c>
      <c r="AG581" s="24">
        <f t="shared" si="143"/>
        <v>-45368.017867236464</v>
      </c>
      <c r="AI581" s="24">
        <f>IF(OR(B581="Q2",B581="Q3"),Business_peak/E581,Business_nonpeak/E581)</f>
        <v>8333.3333333333339</v>
      </c>
      <c r="AJ581" s="24">
        <f>IF(OR(B581="Q2",B581="Q3"),Economic_peak/F581,Economic_nonpeak/F581)</f>
        <v>284.09090909090907</v>
      </c>
      <c r="AO581">
        <f>AF581/AI581</f>
        <v>3.0190360692079783</v>
      </c>
      <c r="AP581">
        <f>AG581/AJ581</f>
        <v>-159.69542289267235</v>
      </c>
    </row>
    <row r="582" spans="1:42" x14ac:dyDescent="0.25">
      <c r="A582" s="6">
        <v>576</v>
      </c>
      <c r="B582" s="1" t="s">
        <v>8</v>
      </c>
      <c r="C582" s="1"/>
      <c r="D582" s="1">
        <v>288</v>
      </c>
      <c r="E582" s="1">
        <v>21</v>
      </c>
      <c r="F582" s="1">
        <v>174</v>
      </c>
      <c r="G582" s="3">
        <v>1</v>
      </c>
      <c r="N582" s="10">
        <f t="shared" si="128"/>
        <v>4200000</v>
      </c>
      <c r="O582" s="10">
        <f t="shared" si="129"/>
        <v>8700000</v>
      </c>
      <c r="P582" s="24">
        <f t="shared" si="140"/>
        <v>12900000</v>
      </c>
      <c r="R582" s="10">
        <f t="shared" si="130"/>
        <v>2000000</v>
      </c>
      <c r="S582" s="10">
        <f t="shared" si="131"/>
        <v>1500000</v>
      </c>
      <c r="T582" s="10">
        <f t="shared" si="132"/>
        <v>20750600</v>
      </c>
      <c r="U582" s="24">
        <f t="shared" si="133"/>
        <v>3225000</v>
      </c>
      <c r="V582" s="10">
        <f t="shared" si="134"/>
        <v>300000</v>
      </c>
      <c r="W582" s="24">
        <f t="shared" si="135"/>
        <v>150163.93079202034</v>
      </c>
      <c r="X582" s="24">
        <f t="shared" si="141"/>
        <v>27925763.930792019</v>
      </c>
      <c r="Z582" s="28">
        <f t="shared" si="136"/>
        <v>-23725763.930792019</v>
      </c>
      <c r="AA582" s="28">
        <f t="shared" si="137"/>
        <v>-19225763.930792019</v>
      </c>
      <c r="AB582" s="29"/>
      <c r="AC582" s="30">
        <f t="shared" si="138"/>
        <v>5585152.7861584043</v>
      </c>
      <c r="AD582" s="30">
        <f t="shared" si="139"/>
        <v>22340611.144633617</v>
      </c>
      <c r="AE582" s="24"/>
      <c r="AF582" s="24">
        <f t="shared" si="142"/>
        <v>-65959.656483733532</v>
      </c>
      <c r="AG582" s="24">
        <f t="shared" si="143"/>
        <v>-78394.316923181716</v>
      </c>
      <c r="AI582" s="24">
        <f>IF(OR(B582="Q2",B582="Q3"),Business_peak/E582,Business_nonpeak/E582)</f>
        <v>9523.8095238095229</v>
      </c>
      <c r="AJ582" s="24">
        <f>IF(OR(B582="Q2",B582="Q3"),Economic_peak/F582,Economic_nonpeak/F582)</f>
        <v>287.35632183908046</v>
      </c>
      <c r="AO582">
        <f>AF582/AI582</f>
        <v>-6.9257639307920211</v>
      </c>
      <c r="AP582">
        <f>AG582/AJ582</f>
        <v>-272.81222289267237</v>
      </c>
    </row>
    <row r="583" spans="1:42" x14ac:dyDescent="0.25">
      <c r="A583" s="6">
        <v>577</v>
      </c>
      <c r="B583" s="1" t="s">
        <v>8</v>
      </c>
      <c r="C583" s="1"/>
      <c r="D583" s="1">
        <v>289</v>
      </c>
      <c r="E583" s="1">
        <v>11</v>
      </c>
      <c r="F583" s="1">
        <v>177</v>
      </c>
      <c r="G583" s="3">
        <v>0</v>
      </c>
      <c r="N583" s="10">
        <f t="shared" ref="N583:N646" si="144">IF(OR(B583="Q2",B583="Q3"),E583*Business_peak,E583*Business_nonpeak)</f>
        <v>2200000</v>
      </c>
      <c r="O583" s="10">
        <f t="shared" ref="O583:O646" si="145">IF(OR(B583="Q2",B583="Q3"),F583*Economic_peak,F583*Economic_nonpeak)</f>
        <v>8850000</v>
      </c>
      <c r="P583" s="24">
        <f t="shared" si="140"/>
        <v>11050000</v>
      </c>
      <c r="R583" s="10">
        <f t="shared" ref="R583:R646" si="146">Overheads</f>
        <v>2000000</v>
      </c>
      <c r="S583" s="10">
        <f t="shared" ref="S583:S646" si="147">IF(ISEVEN(A583),mumbai_flight,newyork_flight)</f>
        <v>2500000</v>
      </c>
      <c r="T583" s="10">
        <f t="shared" ref="T583:T646" si="148">IF(G583=VLOOKUP(G583,fuelcost_table,1,FALSE),fuel_perflight*(1+VLOOKUP(G583,fuelcost_table,2,FALSE)),0)</f>
        <v>18044000</v>
      </c>
      <c r="U583" s="24">
        <f t="shared" ref="U583:U646" si="149">tax_r*P583</f>
        <v>2762500</v>
      </c>
      <c r="V583" s="10">
        <f t="shared" ref="V583:V646" si="150">salary_cost/(flights*days)</f>
        <v>300000</v>
      </c>
      <c r="W583" s="24">
        <f t="shared" ref="W583:W646" si="151">lease_daily</f>
        <v>150163.93079202034</v>
      </c>
      <c r="X583" s="24">
        <f t="shared" si="141"/>
        <v>25756663.930792019</v>
      </c>
      <c r="Z583" s="28">
        <f t="shared" ref="Z583:Z646" si="152">N583-$X583</f>
        <v>-23556663.930792019</v>
      </c>
      <c r="AA583" s="28">
        <f t="shared" ref="AA583:AA646" si="153">O583-$X583</f>
        <v>-16906663.930792019</v>
      </c>
      <c r="AB583" s="29"/>
      <c r="AC583" s="30">
        <f t="shared" ref="AC583:AC646" si="154">Business_costp*X583</f>
        <v>5151332.7861584043</v>
      </c>
      <c r="AD583" s="30">
        <f t="shared" ref="AD583:AD646" si="155">Economic_costp*X583</f>
        <v>20605331.144633617</v>
      </c>
      <c r="AE583" s="24"/>
      <c r="AF583" s="24">
        <f t="shared" si="142"/>
        <v>-268302.98055985494</v>
      </c>
      <c r="AG583" s="24">
        <f t="shared" si="143"/>
        <v>-66414.300252167333</v>
      </c>
      <c r="AI583" s="24">
        <f>IF(OR(B583="Q2",B583="Q3"),Business_peak/E583,Business_nonpeak/E583)</f>
        <v>18181.81818181818</v>
      </c>
      <c r="AJ583" s="24">
        <f>IF(OR(B583="Q2",B583="Q3"),Economic_peak/F583,Economic_nonpeak/F583)</f>
        <v>282.4858757062147</v>
      </c>
      <c r="AO583">
        <f>AF583/AI583</f>
        <v>-14.756663930792023</v>
      </c>
      <c r="AP583">
        <f>AG583/AJ583</f>
        <v>-235.10662289267236</v>
      </c>
    </row>
    <row r="584" spans="1:42" x14ac:dyDescent="0.25">
      <c r="A584" s="6">
        <v>578</v>
      </c>
      <c r="B584" s="1" t="s">
        <v>8</v>
      </c>
      <c r="C584" s="1"/>
      <c r="D584" s="1">
        <v>289</v>
      </c>
      <c r="E584" s="1">
        <v>15</v>
      </c>
      <c r="F584" s="1">
        <v>223</v>
      </c>
      <c r="G584" s="3">
        <v>0</v>
      </c>
      <c r="N584" s="10">
        <f t="shared" si="144"/>
        <v>3000000</v>
      </c>
      <c r="O584" s="10">
        <f t="shared" si="145"/>
        <v>11150000</v>
      </c>
      <c r="P584" s="24">
        <f t="shared" ref="P584:P647" si="156">SUM(N584:O584)</f>
        <v>14150000</v>
      </c>
      <c r="R584" s="10">
        <f t="shared" si="146"/>
        <v>2000000</v>
      </c>
      <c r="S584" s="10">
        <f t="shared" si="147"/>
        <v>1500000</v>
      </c>
      <c r="T584" s="10">
        <f t="shared" si="148"/>
        <v>18044000</v>
      </c>
      <c r="U584" s="24">
        <f t="shared" si="149"/>
        <v>3537500</v>
      </c>
      <c r="V584" s="10">
        <f t="shared" si="150"/>
        <v>300000</v>
      </c>
      <c r="W584" s="24">
        <f t="shared" si="151"/>
        <v>150163.93079202034</v>
      </c>
      <c r="X584" s="24">
        <f t="shared" ref="X584:X647" si="157">SUM(R584:W584)</f>
        <v>25531663.930792019</v>
      </c>
      <c r="Z584" s="28">
        <f t="shared" si="152"/>
        <v>-22531663.930792019</v>
      </c>
      <c r="AA584" s="28">
        <f t="shared" si="153"/>
        <v>-14381663.930792019</v>
      </c>
      <c r="AB584" s="29"/>
      <c r="AC584" s="30">
        <f t="shared" si="154"/>
        <v>5106332.7861584043</v>
      </c>
      <c r="AD584" s="30">
        <f t="shared" si="155"/>
        <v>20425331.144633617</v>
      </c>
      <c r="AE584" s="24"/>
      <c r="AF584" s="24">
        <f t="shared" ref="AF584:AF647" si="158">(N584-AC584)/E584</f>
        <v>-140422.18574389361</v>
      </c>
      <c r="AG584" s="24">
        <f t="shared" ref="AG584:AG647" si="159">(O584-AD584)/F584</f>
        <v>-41593.413204635057</v>
      </c>
      <c r="AI584" s="24">
        <f>IF(OR(B584="Q2",B584="Q3"),Business_peak/E584,Business_nonpeak/E584)</f>
        <v>13333.333333333334</v>
      </c>
      <c r="AJ584" s="24">
        <f>IF(OR(B584="Q2",B584="Q3"),Economic_peak/F584,Economic_nonpeak/F584)</f>
        <v>224.2152466367713</v>
      </c>
      <c r="AO584">
        <f>AF584/AI584</f>
        <v>-10.531663930792021</v>
      </c>
      <c r="AP584">
        <f>AG584/AJ584</f>
        <v>-185.50662289267237</v>
      </c>
    </row>
    <row r="585" spans="1:42" x14ac:dyDescent="0.25">
      <c r="A585" s="6">
        <v>579</v>
      </c>
      <c r="B585" s="1" t="s">
        <v>8</v>
      </c>
      <c r="C585" s="1"/>
      <c r="D585" s="1">
        <v>290</v>
      </c>
      <c r="E585" s="1">
        <v>17</v>
      </c>
      <c r="F585" s="1">
        <v>215</v>
      </c>
      <c r="G585" s="3">
        <v>0</v>
      </c>
      <c r="N585" s="10">
        <f t="shared" si="144"/>
        <v>3400000</v>
      </c>
      <c r="O585" s="10">
        <f t="shared" si="145"/>
        <v>10750000</v>
      </c>
      <c r="P585" s="24">
        <f t="shared" si="156"/>
        <v>14150000</v>
      </c>
      <c r="R585" s="10">
        <f t="shared" si="146"/>
        <v>2000000</v>
      </c>
      <c r="S585" s="10">
        <f t="shared" si="147"/>
        <v>2500000</v>
      </c>
      <c r="T585" s="10">
        <f t="shared" si="148"/>
        <v>18044000</v>
      </c>
      <c r="U585" s="24">
        <f t="shared" si="149"/>
        <v>3537500</v>
      </c>
      <c r="V585" s="10">
        <f t="shared" si="150"/>
        <v>300000</v>
      </c>
      <c r="W585" s="24">
        <f t="shared" si="151"/>
        <v>150163.93079202034</v>
      </c>
      <c r="X585" s="24">
        <f t="shared" si="157"/>
        <v>26531663.930792019</v>
      </c>
      <c r="Z585" s="28">
        <f t="shared" si="152"/>
        <v>-23131663.930792019</v>
      </c>
      <c r="AA585" s="28">
        <f t="shared" si="153"/>
        <v>-15781663.930792019</v>
      </c>
      <c r="AB585" s="29"/>
      <c r="AC585" s="30">
        <f t="shared" si="154"/>
        <v>5306332.7861584043</v>
      </c>
      <c r="AD585" s="30">
        <f t="shared" si="155"/>
        <v>21225331.144633617</v>
      </c>
      <c r="AE585" s="24"/>
      <c r="AF585" s="24">
        <f t="shared" si="158"/>
        <v>-112137.22271520026</v>
      </c>
      <c r="AG585" s="24">
        <f t="shared" si="159"/>
        <v>-48722.470440156358</v>
      </c>
      <c r="AI585" s="24">
        <f>IF(OR(B585="Q2",B585="Q3"),Business_peak/E585,Business_nonpeak/E585)</f>
        <v>11764.705882352941</v>
      </c>
      <c r="AJ585" s="24">
        <f>IF(OR(B585="Q2",B585="Q3"),Economic_peak/F585,Economic_nonpeak/F585)</f>
        <v>232.55813953488371</v>
      </c>
      <c r="AO585">
        <f>AF585/AI585</f>
        <v>-9.531663930792023</v>
      </c>
      <c r="AP585">
        <f>AG585/AJ585</f>
        <v>-209.50662289267234</v>
      </c>
    </row>
    <row r="586" spans="1:42" x14ac:dyDescent="0.25">
      <c r="A586" s="6">
        <v>580</v>
      </c>
      <c r="B586" s="1" t="s">
        <v>8</v>
      </c>
      <c r="C586" s="1"/>
      <c r="D586" s="1">
        <v>290</v>
      </c>
      <c r="E586" s="1">
        <v>24</v>
      </c>
      <c r="F586" s="1">
        <v>198</v>
      </c>
      <c r="G586" s="3">
        <v>0</v>
      </c>
      <c r="N586" s="10">
        <f t="shared" si="144"/>
        <v>4800000</v>
      </c>
      <c r="O586" s="10">
        <f t="shared" si="145"/>
        <v>9900000</v>
      </c>
      <c r="P586" s="24">
        <f t="shared" si="156"/>
        <v>14700000</v>
      </c>
      <c r="R586" s="10">
        <f t="shared" si="146"/>
        <v>2000000</v>
      </c>
      <c r="S586" s="10">
        <f t="shared" si="147"/>
        <v>1500000</v>
      </c>
      <c r="T586" s="10">
        <f t="shared" si="148"/>
        <v>18044000</v>
      </c>
      <c r="U586" s="24">
        <f t="shared" si="149"/>
        <v>3675000</v>
      </c>
      <c r="V586" s="10">
        <f t="shared" si="150"/>
        <v>300000</v>
      </c>
      <c r="W586" s="24">
        <f t="shared" si="151"/>
        <v>150163.93079202034</v>
      </c>
      <c r="X586" s="24">
        <f t="shared" si="157"/>
        <v>25669163.930792019</v>
      </c>
      <c r="Z586" s="28">
        <f t="shared" si="152"/>
        <v>-20869163.930792019</v>
      </c>
      <c r="AA586" s="28">
        <f t="shared" si="153"/>
        <v>-15769163.930792019</v>
      </c>
      <c r="AB586" s="29"/>
      <c r="AC586" s="30">
        <f t="shared" si="154"/>
        <v>5133832.7861584043</v>
      </c>
      <c r="AD586" s="30">
        <f t="shared" si="155"/>
        <v>20535331.144633617</v>
      </c>
      <c r="AE586" s="24"/>
      <c r="AF586" s="24">
        <f t="shared" si="158"/>
        <v>-13909.699423266846</v>
      </c>
      <c r="AG586" s="24">
        <f t="shared" si="159"/>
        <v>-53713.793659765746</v>
      </c>
      <c r="AI586" s="24">
        <f>IF(OR(B586="Q2",B586="Q3"),Business_peak/E586,Business_nonpeak/E586)</f>
        <v>8333.3333333333339</v>
      </c>
      <c r="AJ586" s="24">
        <f>IF(OR(B586="Q2",B586="Q3"),Economic_peak/F586,Economic_nonpeak/F586)</f>
        <v>252.52525252525251</v>
      </c>
      <c r="AO586">
        <f>AF586/AI586</f>
        <v>-1.6691639307920214</v>
      </c>
      <c r="AP586">
        <f>AG586/AJ586</f>
        <v>-212.70662289267236</v>
      </c>
    </row>
    <row r="587" spans="1:42" x14ac:dyDescent="0.25">
      <c r="A587" s="6">
        <v>581</v>
      </c>
      <c r="B587" s="1" t="s">
        <v>8</v>
      </c>
      <c r="C587" s="1"/>
      <c r="D587" s="1">
        <v>291</v>
      </c>
      <c r="E587" s="1">
        <v>20</v>
      </c>
      <c r="F587" s="1">
        <v>156</v>
      </c>
      <c r="G587" s="3">
        <v>0</v>
      </c>
      <c r="N587" s="10">
        <f t="shared" si="144"/>
        <v>4000000</v>
      </c>
      <c r="O587" s="10">
        <f t="shared" si="145"/>
        <v>7800000</v>
      </c>
      <c r="P587" s="24">
        <f t="shared" si="156"/>
        <v>11800000</v>
      </c>
      <c r="R587" s="10">
        <f t="shared" si="146"/>
        <v>2000000</v>
      </c>
      <c r="S587" s="10">
        <f t="shared" si="147"/>
        <v>2500000</v>
      </c>
      <c r="T587" s="10">
        <f t="shared" si="148"/>
        <v>18044000</v>
      </c>
      <c r="U587" s="24">
        <f t="shared" si="149"/>
        <v>2950000</v>
      </c>
      <c r="V587" s="10">
        <f t="shared" si="150"/>
        <v>300000</v>
      </c>
      <c r="W587" s="24">
        <f t="shared" si="151"/>
        <v>150163.93079202034</v>
      </c>
      <c r="X587" s="24">
        <f t="shared" si="157"/>
        <v>25944163.930792019</v>
      </c>
      <c r="Z587" s="28">
        <f t="shared" si="152"/>
        <v>-21944163.930792019</v>
      </c>
      <c r="AA587" s="28">
        <f t="shared" si="153"/>
        <v>-18144163.930792019</v>
      </c>
      <c r="AB587" s="29"/>
      <c r="AC587" s="30">
        <f t="shared" si="154"/>
        <v>5188832.7861584043</v>
      </c>
      <c r="AD587" s="30">
        <f t="shared" si="155"/>
        <v>20755331.144633617</v>
      </c>
      <c r="AE587" s="24"/>
      <c r="AF587" s="24">
        <f t="shared" si="158"/>
        <v>-59441.639307920217</v>
      </c>
      <c r="AG587" s="24">
        <f t="shared" si="159"/>
        <v>-83046.994516882158</v>
      </c>
      <c r="AI587" s="24">
        <f>IF(OR(B587="Q2",B587="Q3"),Business_peak/E587,Business_nonpeak/E587)</f>
        <v>10000</v>
      </c>
      <c r="AJ587" s="24">
        <f>IF(OR(B587="Q2",B587="Q3"),Economic_peak/F587,Economic_nonpeak/F587)</f>
        <v>320.5128205128205</v>
      </c>
      <c r="AO587">
        <f>AF587/AI587</f>
        <v>-5.9441639307920218</v>
      </c>
      <c r="AP587">
        <f>AG587/AJ587</f>
        <v>-259.10662289267236</v>
      </c>
    </row>
    <row r="588" spans="1:42" x14ac:dyDescent="0.25">
      <c r="A588" s="6">
        <v>582</v>
      </c>
      <c r="B588" s="1" t="s">
        <v>8</v>
      </c>
      <c r="C588" s="1"/>
      <c r="D588" s="1">
        <v>291</v>
      </c>
      <c r="E588" s="1">
        <v>25</v>
      </c>
      <c r="F588" s="1">
        <v>218</v>
      </c>
      <c r="G588" s="3">
        <v>1</v>
      </c>
      <c r="N588" s="10">
        <f t="shared" si="144"/>
        <v>5000000</v>
      </c>
      <c r="O588" s="10">
        <f t="shared" si="145"/>
        <v>10900000</v>
      </c>
      <c r="P588" s="24">
        <f t="shared" si="156"/>
        <v>15900000</v>
      </c>
      <c r="R588" s="10">
        <f t="shared" si="146"/>
        <v>2000000</v>
      </c>
      <c r="S588" s="10">
        <f t="shared" si="147"/>
        <v>1500000</v>
      </c>
      <c r="T588" s="10">
        <f t="shared" si="148"/>
        <v>20750600</v>
      </c>
      <c r="U588" s="24">
        <f t="shared" si="149"/>
        <v>3975000</v>
      </c>
      <c r="V588" s="10">
        <f t="shared" si="150"/>
        <v>300000</v>
      </c>
      <c r="W588" s="24">
        <f t="shared" si="151"/>
        <v>150163.93079202034</v>
      </c>
      <c r="X588" s="24">
        <f t="shared" si="157"/>
        <v>28675763.930792019</v>
      </c>
      <c r="Z588" s="28">
        <f t="shared" si="152"/>
        <v>-23675763.930792019</v>
      </c>
      <c r="AA588" s="28">
        <f t="shared" si="153"/>
        <v>-17775763.930792019</v>
      </c>
      <c r="AB588" s="29"/>
      <c r="AC588" s="30">
        <f t="shared" si="154"/>
        <v>5735152.7861584043</v>
      </c>
      <c r="AD588" s="30">
        <f t="shared" si="155"/>
        <v>22940611.144633617</v>
      </c>
      <c r="AE588" s="24"/>
      <c r="AF588" s="24">
        <f t="shared" si="158"/>
        <v>-29406.111446336174</v>
      </c>
      <c r="AG588" s="24">
        <f t="shared" si="159"/>
        <v>-55232.161213915679</v>
      </c>
      <c r="AI588" s="24">
        <f>IF(OR(B588="Q2",B588="Q3"),Business_peak/E588,Business_nonpeak/E588)</f>
        <v>8000</v>
      </c>
      <c r="AJ588" s="24">
        <f>IF(OR(B588="Q2",B588="Q3"),Economic_peak/F588,Economic_nonpeak/F588)</f>
        <v>229.35779816513761</v>
      </c>
      <c r="AO588">
        <f>AF588/AI588</f>
        <v>-3.6757639307920216</v>
      </c>
      <c r="AP588">
        <f>AG588/AJ588</f>
        <v>-240.81222289267237</v>
      </c>
    </row>
    <row r="589" spans="1:42" x14ac:dyDescent="0.25">
      <c r="A589" s="6">
        <v>583</v>
      </c>
      <c r="B589" s="1" t="s">
        <v>8</v>
      </c>
      <c r="C589" s="1"/>
      <c r="D589" s="1">
        <v>292</v>
      </c>
      <c r="E589" s="1">
        <v>23</v>
      </c>
      <c r="F589" s="1">
        <v>136</v>
      </c>
      <c r="G589" s="3">
        <v>-2</v>
      </c>
      <c r="N589" s="10">
        <f t="shared" si="144"/>
        <v>4600000</v>
      </c>
      <c r="O589" s="10">
        <f t="shared" si="145"/>
        <v>6800000</v>
      </c>
      <c r="P589" s="24">
        <f t="shared" si="156"/>
        <v>11400000</v>
      </c>
      <c r="R589" s="10">
        <f t="shared" si="146"/>
        <v>2000000</v>
      </c>
      <c r="S589" s="10">
        <f t="shared" si="147"/>
        <v>2500000</v>
      </c>
      <c r="T589" s="10">
        <f t="shared" si="148"/>
        <v>12630800</v>
      </c>
      <c r="U589" s="24">
        <f t="shared" si="149"/>
        <v>2850000</v>
      </c>
      <c r="V589" s="10">
        <f t="shared" si="150"/>
        <v>300000</v>
      </c>
      <c r="W589" s="24">
        <f t="shared" si="151"/>
        <v>150163.93079202034</v>
      </c>
      <c r="X589" s="24">
        <f t="shared" si="157"/>
        <v>20430963.930792019</v>
      </c>
      <c r="Z589" s="28">
        <f t="shared" si="152"/>
        <v>-15830963.930792019</v>
      </c>
      <c r="AA589" s="28">
        <f t="shared" si="153"/>
        <v>-13630963.930792019</v>
      </c>
      <c r="AB589" s="29"/>
      <c r="AC589" s="30">
        <f t="shared" si="154"/>
        <v>4086192.7861584038</v>
      </c>
      <c r="AD589" s="30">
        <f t="shared" si="155"/>
        <v>16344771.144633615</v>
      </c>
      <c r="AE589" s="24"/>
      <c r="AF589" s="24">
        <f t="shared" si="158"/>
        <v>22339.444080069399</v>
      </c>
      <c r="AG589" s="24">
        <f t="shared" si="159"/>
        <v>-70182.140769364822</v>
      </c>
      <c r="AI589" s="24">
        <f>IF(OR(B589="Q2",B589="Q3"),Business_peak/E589,Business_nonpeak/E589)</f>
        <v>8695.652173913044</v>
      </c>
      <c r="AJ589" s="24">
        <f>IF(OR(B589="Q2",B589="Q3"),Economic_peak/F589,Economic_nonpeak/F589)</f>
        <v>367.64705882352939</v>
      </c>
      <c r="AO589">
        <f>AF589/AI589</f>
        <v>2.5690360692079808</v>
      </c>
      <c r="AP589">
        <f>AG589/AJ589</f>
        <v>-190.89542289267231</v>
      </c>
    </row>
    <row r="590" spans="1:42" x14ac:dyDescent="0.25">
      <c r="A590" s="6">
        <v>584</v>
      </c>
      <c r="B590" s="1" t="s">
        <v>8</v>
      </c>
      <c r="C590" s="1"/>
      <c r="D590" s="1">
        <v>292</v>
      </c>
      <c r="E590" s="1">
        <v>26</v>
      </c>
      <c r="F590" s="1">
        <v>170</v>
      </c>
      <c r="G590" s="3">
        <v>0</v>
      </c>
      <c r="N590" s="10">
        <f t="shared" si="144"/>
        <v>5200000</v>
      </c>
      <c r="O590" s="10">
        <f t="shared" si="145"/>
        <v>8500000</v>
      </c>
      <c r="P590" s="24">
        <f t="shared" si="156"/>
        <v>13700000</v>
      </c>
      <c r="R590" s="10">
        <f t="shared" si="146"/>
        <v>2000000</v>
      </c>
      <c r="S590" s="10">
        <f t="shared" si="147"/>
        <v>1500000</v>
      </c>
      <c r="T590" s="10">
        <f t="shared" si="148"/>
        <v>18044000</v>
      </c>
      <c r="U590" s="24">
        <f t="shared" si="149"/>
        <v>3425000</v>
      </c>
      <c r="V590" s="10">
        <f t="shared" si="150"/>
        <v>300000</v>
      </c>
      <c r="W590" s="24">
        <f t="shared" si="151"/>
        <v>150163.93079202034</v>
      </c>
      <c r="X590" s="24">
        <f t="shared" si="157"/>
        <v>25419163.930792019</v>
      </c>
      <c r="Z590" s="28">
        <f t="shared" si="152"/>
        <v>-20219163.930792019</v>
      </c>
      <c r="AA590" s="28">
        <f t="shared" si="153"/>
        <v>-16919163.930792019</v>
      </c>
      <c r="AB590" s="29"/>
      <c r="AC590" s="30">
        <f t="shared" si="154"/>
        <v>5083832.7861584043</v>
      </c>
      <c r="AD590" s="30">
        <f t="shared" si="155"/>
        <v>20335331.144633617</v>
      </c>
      <c r="AE590" s="24"/>
      <c r="AF590" s="24">
        <f t="shared" si="158"/>
        <v>4467.969763138296</v>
      </c>
      <c r="AG590" s="24">
        <f t="shared" si="159"/>
        <v>-69619.594968433041</v>
      </c>
      <c r="AI590" s="24">
        <f>IF(OR(B590="Q2",B590="Q3"),Business_peak/E590,Business_nonpeak/E590)</f>
        <v>7692.3076923076924</v>
      </c>
      <c r="AJ590" s="24">
        <f>IF(OR(B590="Q2",B590="Q3"),Economic_peak/F590,Economic_nonpeak/F590)</f>
        <v>294.11764705882354</v>
      </c>
      <c r="AO590">
        <f>AF590/AI590</f>
        <v>0.58083606920797848</v>
      </c>
      <c r="AP590">
        <f>AG590/AJ590</f>
        <v>-236.70662289267233</v>
      </c>
    </row>
    <row r="591" spans="1:42" x14ac:dyDescent="0.25">
      <c r="A591" s="6">
        <v>585</v>
      </c>
      <c r="B591" s="1" t="s">
        <v>8</v>
      </c>
      <c r="C591" s="1"/>
      <c r="D591" s="1">
        <v>293</v>
      </c>
      <c r="E591" s="1">
        <v>20</v>
      </c>
      <c r="F591" s="1">
        <v>237</v>
      </c>
      <c r="G591" s="3">
        <v>0</v>
      </c>
      <c r="N591" s="10">
        <f t="shared" si="144"/>
        <v>4000000</v>
      </c>
      <c r="O591" s="10">
        <f t="shared" si="145"/>
        <v>11850000</v>
      </c>
      <c r="P591" s="24">
        <f t="shared" si="156"/>
        <v>15850000</v>
      </c>
      <c r="R591" s="10">
        <f t="shared" si="146"/>
        <v>2000000</v>
      </c>
      <c r="S591" s="10">
        <f t="shared" si="147"/>
        <v>2500000</v>
      </c>
      <c r="T591" s="10">
        <f t="shared" si="148"/>
        <v>18044000</v>
      </c>
      <c r="U591" s="24">
        <f t="shared" si="149"/>
        <v>3962500</v>
      </c>
      <c r="V591" s="10">
        <f t="shared" si="150"/>
        <v>300000</v>
      </c>
      <c r="W591" s="24">
        <f t="shared" si="151"/>
        <v>150163.93079202034</v>
      </c>
      <c r="X591" s="24">
        <f t="shared" si="157"/>
        <v>26956663.930792019</v>
      </c>
      <c r="Z591" s="28">
        <f t="shared" si="152"/>
        <v>-22956663.930792019</v>
      </c>
      <c r="AA591" s="28">
        <f t="shared" si="153"/>
        <v>-15106663.930792019</v>
      </c>
      <c r="AB591" s="29"/>
      <c r="AC591" s="30">
        <f t="shared" si="154"/>
        <v>5391332.7861584043</v>
      </c>
      <c r="AD591" s="30">
        <f t="shared" si="155"/>
        <v>21565331.144633617</v>
      </c>
      <c r="AE591" s="24"/>
      <c r="AF591" s="24">
        <f t="shared" si="158"/>
        <v>-69566.63930792021</v>
      </c>
      <c r="AG591" s="24">
        <f t="shared" si="159"/>
        <v>-40992.958416175599</v>
      </c>
      <c r="AI591" s="24">
        <f>IF(OR(B591="Q2",B591="Q3"),Business_peak/E591,Business_nonpeak/E591)</f>
        <v>10000</v>
      </c>
      <c r="AJ591" s="24">
        <f>IF(OR(B591="Q2",B591="Q3"),Economic_peak/F591,Economic_nonpeak/F591)</f>
        <v>210.9704641350211</v>
      </c>
      <c r="AO591">
        <f>AF591/AI591</f>
        <v>-6.9566639307920211</v>
      </c>
      <c r="AP591">
        <f>AG591/AJ591</f>
        <v>-194.30662289267232</v>
      </c>
    </row>
    <row r="592" spans="1:42" x14ac:dyDescent="0.25">
      <c r="A592" s="6">
        <v>586</v>
      </c>
      <c r="B592" s="1" t="s">
        <v>8</v>
      </c>
      <c r="C592" s="1"/>
      <c r="D592" s="1">
        <v>293</v>
      </c>
      <c r="E592" s="1">
        <v>24</v>
      </c>
      <c r="F592" s="1">
        <v>157</v>
      </c>
      <c r="G592" s="3">
        <v>1</v>
      </c>
      <c r="N592" s="10">
        <f t="shared" si="144"/>
        <v>4800000</v>
      </c>
      <c r="O592" s="10">
        <f t="shared" si="145"/>
        <v>7850000</v>
      </c>
      <c r="P592" s="24">
        <f t="shared" si="156"/>
        <v>12650000</v>
      </c>
      <c r="R592" s="10">
        <f t="shared" si="146"/>
        <v>2000000</v>
      </c>
      <c r="S592" s="10">
        <f t="shared" si="147"/>
        <v>1500000</v>
      </c>
      <c r="T592" s="10">
        <f t="shared" si="148"/>
        <v>20750600</v>
      </c>
      <c r="U592" s="24">
        <f t="shared" si="149"/>
        <v>3162500</v>
      </c>
      <c r="V592" s="10">
        <f t="shared" si="150"/>
        <v>300000</v>
      </c>
      <c r="W592" s="24">
        <f t="shared" si="151"/>
        <v>150163.93079202034</v>
      </c>
      <c r="X592" s="24">
        <f t="shared" si="157"/>
        <v>27863263.930792019</v>
      </c>
      <c r="Z592" s="28">
        <f t="shared" si="152"/>
        <v>-23063263.930792019</v>
      </c>
      <c r="AA592" s="28">
        <f t="shared" si="153"/>
        <v>-20013263.930792019</v>
      </c>
      <c r="AB592" s="29"/>
      <c r="AC592" s="30">
        <f t="shared" si="154"/>
        <v>5572652.7861584043</v>
      </c>
      <c r="AD592" s="30">
        <f t="shared" si="155"/>
        <v>22290611.144633617</v>
      </c>
      <c r="AE592" s="24"/>
      <c r="AF592" s="24">
        <f t="shared" si="158"/>
        <v>-32193.866089933512</v>
      </c>
      <c r="AG592" s="24">
        <f t="shared" si="159"/>
        <v>-91978.41493397209</v>
      </c>
      <c r="AI592" s="24">
        <f>IF(OR(B592="Q2",B592="Q3"),Business_peak/E592,Business_nonpeak/E592)</f>
        <v>8333.3333333333339</v>
      </c>
      <c r="AJ592" s="24">
        <f>IF(OR(B592="Q2",B592="Q3"),Economic_peak/F592,Economic_nonpeak/F592)</f>
        <v>318.47133757961785</v>
      </c>
      <c r="AO592">
        <f>AF592/AI592</f>
        <v>-3.8632639307920211</v>
      </c>
      <c r="AP592">
        <f>AG592/AJ592</f>
        <v>-288.81222289267237</v>
      </c>
    </row>
    <row r="593" spans="1:42" x14ac:dyDescent="0.25">
      <c r="A593" s="6">
        <v>587</v>
      </c>
      <c r="B593" s="1" t="s">
        <v>8</v>
      </c>
      <c r="C593" s="1"/>
      <c r="D593" s="1">
        <v>294</v>
      </c>
      <c r="E593" s="1">
        <v>23</v>
      </c>
      <c r="F593" s="1">
        <v>146</v>
      </c>
      <c r="G593" s="3">
        <v>0</v>
      </c>
      <c r="N593" s="10">
        <f t="shared" si="144"/>
        <v>4600000</v>
      </c>
      <c r="O593" s="10">
        <f t="shared" si="145"/>
        <v>7300000</v>
      </c>
      <c r="P593" s="24">
        <f t="shared" si="156"/>
        <v>11900000</v>
      </c>
      <c r="R593" s="10">
        <f t="shared" si="146"/>
        <v>2000000</v>
      </c>
      <c r="S593" s="10">
        <f t="shared" si="147"/>
        <v>2500000</v>
      </c>
      <c r="T593" s="10">
        <f t="shared" si="148"/>
        <v>18044000</v>
      </c>
      <c r="U593" s="24">
        <f t="shared" si="149"/>
        <v>2975000</v>
      </c>
      <c r="V593" s="10">
        <f t="shared" si="150"/>
        <v>300000</v>
      </c>
      <c r="W593" s="24">
        <f t="shared" si="151"/>
        <v>150163.93079202034</v>
      </c>
      <c r="X593" s="24">
        <f t="shared" si="157"/>
        <v>25969163.930792019</v>
      </c>
      <c r="Z593" s="28">
        <f t="shared" si="152"/>
        <v>-21369163.930792019</v>
      </c>
      <c r="AA593" s="28">
        <f t="shared" si="153"/>
        <v>-18669163.930792019</v>
      </c>
      <c r="AB593" s="29"/>
      <c r="AC593" s="30">
        <f t="shared" si="154"/>
        <v>5193832.7861584043</v>
      </c>
      <c r="AD593" s="30">
        <f t="shared" si="155"/>
        <v>20775331.144633617</v>
      </c>
      <c r="AE593" s="24"/>
      <c r="AF593" s="24">
        <f t="shared" si="158"/>
        <v>-25818.816789495839</v>
      </c>
      <c r="AG593" s="24">
        <f t="shared" si="159"/>
        <v>-92296.788661874089</v>
      </c>
      <c r="AI593" s="24">
        <f>IF(OR(B593="Q2",B593="Q3"),Business_peak/E593,Business_nonpeak/E593)</f>
        <v>8695.652173913044</v>
      </c>
      <c r="AJ593" s="24">
        <f>IF(OR(B593="Q2",B593="Q3"),Economic_peak/F593,Economic_nonpeak/F593)</f>
        <v>342.46575342465752</v>
      </c>
      <c r="AO593">
        <f>AF593/AI593</f>
        <v>-2.9691639307920212</v>
      </c>
      <c r="AP593">
        <f>AG593/AJ593</f>
        <v>-269.50662289267234</v>
      </c>
    </row>
    <row r="594" spans="1:42" x14ac:dyDescent="0.25">
      <c r="A594" s="6">
        <v>588</v>
      </c>
      <c r="B594" s="1" t="s">
        <v>8</v>
      </c>
      <c r="C594" s="1"/>
      <c r="D594" s="1">
        <v>294</v>
      </c>
      <c r="E594" s="1">
        <v>13</v>
      </c>
      <c r="F594" s="1">
        <v>141</v>
      </c>
      <c r="G594" s="3">
        <v>2</v>
      </c>
      <c r="N594" s="10">
        <f t="shared" si="144"/>
        <v>2600000</v>
      </c>
      <c r="O594" s="10">
        <f t="shared" si="145"/>
        <v>7050000</v>
      </c>
      <c r="P594" s="24">
        <f t="shared" si="156"/>
        <v>9650000</v>
      </c>
      <c r="R594" s="10">
        <f t="shared" si="146"/>
        <v>2000000</v>
      </c>
      <c r="S594" s="10">
        <f t="shared" si="147"/>
        <v>1500000</v>
      </c>
      <c r="T594" s="10">
        <f t="shared" si="148"/>
        <v>23457200</v>
      </c>
      <c r="U594" s="24">
        <f t="shared" si="149"/>
        <v>2412500</v>
      </c>
      <c r="V594" s="10">
        <f t="shared" si="150"/>
        <v>300000</v>
      </c>
      <c r="W594" s="24">
        <f t="shared" si="151"/>
        <v>150163.93079202034</v>
      </c>
      <c r="X594" s="24">
        <f t="shared" si="157"/>
        <v>29819863.930792019</v>
      </c>
      <c r="Z594" s="28">
        <f t="shared" si="152"/>
        <v>-27219863.930792019</v>
      </c>
      <c r="AA594" s="28">
        <f t="shared" si="153"/>
        <v>-22769863.930792019</v>
      </c>
      <c r="AB594" s="29"/>
      <c r="AC594" s="30">
        <f t="shared" si="154"/>
        <v>5963972.7861584043</v>
      </c>
      <c r="AD594" s="30">
        <f t="shared" si="155"/>
        <v>23855891.144633617</v>
      </c>
      <c r="AE594" s="24"/>
      <c r="AF594" s="24">
        <f t="shared" si="158"/>
        <v>-258767.13739680033</v>
      </c>
      <c r="AG594" s="24">
        <f t="shared" si="159"/>
        <v>-119190.71733782707</v>
      </c>
      <c r="AI594" s="24">
        <f>IF(OR(B594="Q2",B594="Q3"),Business_peak/E594,Business_nonpeak/E594)</f>
        <v>15384.615384615385</v>
      </c>
      <c r="AJ594" s="24">
        <f>IF(OR(B594="Q2",B594="Q3"),Economic_peak/F594,Economic_nonpeak/F594)</f>
        <v>354.6099290780142</v>
      </c>
      <c r="AO594">
        <f>AF594/AI594</f>
        <v>-16.819863930792021</v>
      </c>
      <c r="AP594">
        <f>AG594/AJ594</f>
        <v>-336.11782289267234</v>
      </c>
    </row>
    <row r="595" spans="1:42" x14ac:dyDescent="0.25">
      <c r="A595" s="6">
        <v>589</v>
      </c>
      <c r="B595" s="1" t="s">
        <v>8</v>
      </c>
      <c r="C595" s="1"/>
      <c r="D595" s="1">
        <v>295</v>
      </c>
      <c r="E595" s="1">
        <v>19</v>
      </c>
      <c r="F595" s="1">
        <v>155</v>
      </c>
      <c r="G595" s="3">
        <v>-1</v>
      </c>
      <c r="N595" s="10">
        <f t="shared" si="144"/>
        <v>3800000</v>
      </c>
      <c r="O595" s="10">
        <f t="shared" si="145"/>
        <v>7750000</v>
      </c>
      <c r="P595" s="24">
        <f t="shared" si="156"/>
        <v>11550000</v>
      </c>
      <c r="R595" s="10">
        <f t="shared" si="146"/>
        <v>2000000</v>
      </c>
      <c r="S595" s="10">
        <f t="shared" si="147"/>
        <v>2500000</v>
      </c>
      <c r="T595" s="10">
        <f t="shared" si="148"/>
        <v>15337400</v>
      </c>
      <c r="U595" s="24">
        <f t="shared" si="149"/>
        <v>2887500</v>
      </c>
      <c r="V595" s="10">
        <f t="shared" si="150"/>
        <v>300000</v>
      </c>
      <c r="W595" s="24">
        <f t="shared" si="151"/>
        <v>150163.93079202034</v>
      </c>
      <c r="X595" s="24">
        <f t="shared" si="157"/>
        <v>23175063.930792019</v>
      </c>
      <c r="Z595" s="28">
        <f t="shared" si="152"/>
        <v>-19375063.930792019</v>
      </c>
      <c r="AA595" s="28">
        <f t="shared" si="153"/>
        <v>-15425063.930792019</v>
      </c>
      <c r="AB595" s="29"/>
      <c r="AC595" s="30">
        <f t="shared" si="154"/>
        <v>4635012.7861584043</v>
      </c>
      <c r="AD595" s="30">
        <f t="shared" si="155"/>
        <v>18540051.144633617</v>
      </c>
      <c r="AE595" s="24"/>
      <c r="AF595" s="24">
        <f t="shared" si="158"/>
        <v>-43948.041376758119</v>
      </c>
      <c r="AG595" s="24">
        <f t="shared" si="159"/>
        <v>-69613.233191184627</v>
      </c>
      <c r="AI595" s="24">
        <f>IF(OR(B595="Q2",B595="Q3"),Business_peak/E595,Business_nonpeak/E595)</f>
        <v>10526.315789473685</v>
      </c>
      <c r="AJ595" s="24">
        <f>IF(OR(B595="Q2",B595="Q3"),Economic_peak/F595,Economic_nonpeak/F595)</f>
        <v>322.58064516129031</v>
      </c>
      <c r="AO595">
        <f>AF595/AI595</f>
        <v>-4.175063930792021</v>
      </c>
      <c r="AP595">
        <f>AG595/AJ595</f>
        <v>-215.80102289267236</v>
      </c>
    </row>
    <row r="596" spans="1:42" x14ac:dyDescent="0.25">
      <c r="A596" s="6">
        <v>590</v>
      </c>
      <c r="B596" s="1" t="s">
        <v>8</v>
      </c>
      <c r="C596" s="1"/>
      <c r="D596" s="1">
        <v>295</v>
      </c>
      <c r="E596" s="1">
        <v>14</v>
      </c>
      <c r="F596" s="1">
        <v>125</v>
      </c>
      <c r="G596" s="3">
        <v>0</v>
      </c>
      <c r="N596" s="10">
        <f t="shared" si="144"/>
        <v>2800000</v>
      </c>
      <c r="O596" s="10">
        <f t="shared" si="145"/>
        <v>6250000</v>
      </c>
      <c r="P596" s="24">
        <f t="shared" si="156"/>
        <v>9050000</v>
      </c>
      <c r="R596" s="10">
        <f t="shared" si="146"/>
        <v>2000000</v>
      </c>
      <c r="S596" s="10">
        <f t="shared" si="147"/>
        <v>1500000</v>
      </c>
      <c r="T596" s="10">
        <f t="shared" si="148"/>
        <v>18044000</v>
      </c>
      <c r="U596" s="24">
        <f t="shared" si="149"/>
        <v>2262500</v>
      </c>
      <c r="V596" s="10">
        <f t="shared" si="150"/>
        <v>300000</v>
      </c>
      <c r="W596" s="24">
        <f t="shared" si="151"/>
        <v>150163.93079202034</v>
      </c>
      <c r="X596" s="24">
        <f t="shared" si="157"/>
        <v>24256663.930792019</v>
      </c>
      <c r="Z596" s="28">
        <f t="shared" si="152"/>
        <v>-21456663.930792019</v>
      </c>
      <c r="AA596" s="28">
        <f t="shared" si="153"/>
        <v>-18006663.930792019</v>
      </c>
      <c r="AB596" s="29"/>
      <c r="AC596" s="30">
        <f t="shared" si="154"/>
        <v>4851332.7861584043</v>
      </c>
      <c r="AD596" s="30">
        <f t="shared" si="155"/>
        <v>19405331.144633617</v>
      </c>
      <c r="AE596" s="24"/>
      <c r="AF596" s="24">
        <f t="shared" si="158"/>
        <v>-146523.77043988602</v>
      </c>
      <c r="AG596" s="24">
        <f t="shared" si="159"/>
        <v>-105242.64915706894</v>
      </c>
      <c r="AI596" s="24">
        <f>IF(OR(B596="Q2",B596="Q3"),Business_peak/E596,Business_nonpeak/E596)</f>
        <v>14285.714285714286</v>
      </c>
      <c r="AJ596" s="24">
        <f>IF(OR(B596="Q2",B596="Q3"),Economic_peak/F596,Economic_nonpeak/F596)</f>
        <v>400</v>
      </c>
      <c r="AO596">
        <f>AF596/AI596</f>
        <v>-10.256663930792021</v>
      </c>
      <c r="AP596">
        <f>AG596/AJ596</f>
        <v>-263.10662289267236</v>
      </c>
    </row>
    <row r="597" spans="1:42" x14ac:dyDescent="0.25">
      <c r="A597" s="6">
        <v>591</v>
      </c>
      <c r="B597" s="1" t="s">
        <v>8</v>
      </c>
      <c r="C597" s="1"/>
      <c r="D597" s="1">
        <v>296</v>
      </c>
      <c r="E597" s="1">
        <v>22</v>
      </c>
      <c r="F597" s="1">
        <v>213</v>
      </c>
      <c r="G597" s="3">
        <v>-1</v>
      </c>
      <c r="N597" s="10">
        <f t="shared" si="144"/>
        <v>4400000</v>
      </c>
      <c r="O597" s="10">
        <f t="shared" si="145"/>
        <v>10650000</v>
      </c>
      <c r="P597" s="24">
        <f t="shared" si="156"/>
        <v>15050000</v>
      </c>
      <c r="R597" s="10">
        <f t="shared" si="146"/>
        <v>2000000</v>
      </c>
      <c r="S597" s="10">
        <f t="shared" si="147"/>
        <v>2500000</v>
      </c>
      <c r="T597" s="10">
        <f t="shared" si="148"/>
        <v>15337400</v>
      </c>
      <c r="U597" s="24">
        <f t="shared" si="149"/>
        <v>3762500</v>
      </c>
      <c r="V597" s="10">
        <f t="shared" si="150"/>
        <v>300000</v>
      </c>
      <c r="W597" s="24">
        <f t="shared" si="151"/>
        <v>150163.93079202034</v>
      </c>
      <c r="X597" s="24">
        <f t="shared" si="157"/>
        <v>24050063.930792019</v>
      </c>
      <c r="Z597" s="28">
        <f t="shared" si="152"/>
        <v>-19650063.930792019</v>
      </c>
      <c r="AA597" s="28">
        <f t="shared" si="153"/>
        <v>-13400063.930792019</v>
      </c>
      <c r="AB597" s="29"/>
      <c r="AC597" s="30">
        <f t="shared" si="154"/>
        <v>4810012.7861584043</v>
      </c>
      <c r="AD597" s="30">
        <f t="shared" si="155"/>
        <v>19240051.144633617</v>
      </c>
      <c r="AE597" s="24"/>
      <c r="AF597" s="24">
        <f t="shared" si="158"/>
        <v>-18636.944825382016</v>
      </c>
      <c r="AG597" s="24">
        <f t="shared" si="159"/>
        <v>-40328.878613303365</v>
      </c>
      <c r="AI597" s="24">
        <f>IF(OR(B597="Q2",B597="Q3"),Business_peak/E597,Business_nonpeak/E597)</f>
        <v>9090.9090909090901</v>
      </c>
      <c r="AJ597" s="24">
        <f>IF(OR(B597="Q2",B597="Q3"),Economic_peak/F597,Economic_nonpeak/F597)</f>
        <v>234.74178403755869</v>
      </c>
      <c r="AO597">
        <f>AF597/AI597</f>
        <v>-2.0500639307920219</v>
      </c>
      <c r="AP597">
        <f>AG597/AJ597</f>
        <v>-171.80102289267234</v>
      </c>
    </row>
    <row r="598" spans="1:42" x14ac:dyDescent="0.25">
      <c r="A598" s="6">
        <v>592</v>
      </c>
      <c r="B598" s="1" t="s">
        <v>8</v>
      </c>
      <c r="C598" s="1"/>
      <c r="D598" s="1">
        <v>296</v>
      </c>
      <c r="E598" s="1">
        <v>23</v>
      </c>
      <c r="F598" s="1">
        <v>204</v>
      </c>
      <c r="G598" s="3">
        <v>1</v>
      </c>
      <c r="N598" s="10">
        <f t="shared" si="144"/>
        <v>4600000</v>
      </c>
      <c r="O598" s="10">
        <f t="shared" si="145"/>
        <v>10200000</v>
      </c>
      <c r="P598" s="24">
        <f t="shared" si="156"/>
        <v>14800000</v>
      </c>
      <c r="R598" s="10">
        <f t="shared" si="146"/>
        <v>2000000</v>
      </c>
      <c r="S598" s="10">
        <f t="shared" si="147"/>
        <v>1500000</v>
      </c>
      <c r="T598" s="10">
        <f t="shared" si="148"/>
        <v>20750600</v>
      </c>
      <c r="U598" s="24">
        <f t="shared" si="149"/>
        <v>3700000</v>
      </c>
      <c r="V598" s="10">
        <f t="shared" si="150"/>
        <v>300000</v>
      </c>
      <c r="W598" s="24">
        <f t="shared" si="151"/>
        <v>150163.93079202034</v>
      </c>
      <c r="X598" s="24">
        <f t="shared" si="157"/>
        <v>28400763.930792019</v>
      </c>
      <c r="Z598" s="28">
        <f t="shared" si="152"/>
        <v>-23800763.930792019</v>
      </c>
      <c r="AA598" s="28">
        <f t="shared" si="153"/>
        <v>-18200763.930792019</v>
      </c>
      <c r="AB598" s="29"/>
      <c r="AC598" s="30">
        <f t="shared" si="154"/>
        <v>5680152.7861584043</v>
      </c>
      <c r="AD598" s="30">
        <f t="shared" si="155"/>
        <v>22720611.144633617</v>
      </c>
      <c r="AE598" s="24"/>
      <c r="AF598" s="24">
        <f t="shared" si="158"/>
        <v>-46963.164615582798</v>
      </c>
      <c r="AG598" s="24">
        <f t="shared" si="159"/>
        <v>-61375.544826635378</v>
      </c>
      <c r="AI598" s="24">
        <f>IF(OR(B598="Q2",B598="Q3"),Business_peak/E598,Business_nonpeak/E598)</f>
        <v>8695.652173913044</v>
      </c>
      <c r="AJ598" s="24">
        <f>IF(OR(B598="Q2",B598="Q3"),Economic_peak/F598,Economic_nonpeak/F598)</f>
        <v>245.09803921568627</v>
      </c>
      <c r="AO598">
        <f>AF598/AI598</f>
        <v>-5.4007639307920217</v>
      </c>
      <c r="AP598">
        <f>AG598/AJ598</f>
        <v>-250.41222289267233</v>
      </c>
    </row>
    <row r="599" spans="1:42" x14ac:dyDescent="0.25">
      <c r="A599" s="6">
        <v>593</v>
      </c>
      <c r="B599" s="1" t="s">
        <v>8</v>
      </c>
      <c r="C599" s="1"/>
      <c r="D599" s="1">
        <v>297</v>
      </c>
      <c r="E599" s="1">
        <v>23</v>
      </c>
      <c r="F599" s="1">
        <v>206</v>
      </c>
      <c r="G599" s="3">
        <v>-2</v>
      </c>
      <c r="N599" s="10">
        <f t="shared" si="144"/>
        <v>4600000</v>
      </c>
      <c r="O599" s="10">
        <f t="shared" si="145"/>
        <v>10300000</v>
      </c>
      <c r="P599" s="24">
        <f t="shared" si="156"/>
        <v>14900000</v>
      </c>
      <c r="R599" s="10">
        <f t="shared" si="146"/>
        <v>2000000</v>
      </c>
      <c r="S599" s="10">
        <f t="shared" si="147"/>
        <v>2500000</v>
      </c>
      <c r="T599" s="10">
        <f t="shared" si="148"/>
        <v>12630800</v>
      </c>
      <c r="U599" s="24">
        <f t="shared" si="149"/>
        <v>3725000</v>
      </c>
      <c r="V599" s="10">
        <f t="shared" si="150"/>
        <v>300000</v>
      </c>
      <c r="W599" s="24">
        <f t="shared" si="151"/>
        <v>150163.93079202034</v>
      </c>
      <c r="X599" s="24">
        <f t="shared" si="157"/>
        <v>21305963.930792019</v>
      </c>
      <c r="Z599" s="28">
        <f t="shared" si="152"/>
        <v>-16705963.930792019</v>
      </c>
      <c r="AA599" s="28">
        <f t="shared" si="153"/>
        <v>-11005963.930792019</v>
      </c>
      <c r="AB599" s="29"/>
      <c r="AC599" s="30">
        <f t="shared" si="154"/>
        <v>4261192.7861584043</v>
      </c>
      <c r="AD599" s="30">
        <f t="shared" si="155"/>
        <v>17044771.144633617</v>
      </c>
      <c r="AE599" s="24"/>
      <c r="AF599" s="24">
        <f t="shared" si="158"/>
        <v>14730.748427895465</v>
      </c>
      <c r="AG599" s="24">
        <f t="shared" si="159"/>
        <v>-32741.607498221441</v>
      </c>
      <c r="AI599" s="24">
        <f>IF(OR(B599="Q2",B599="Q3"),Business_peak/E599,Business_nonpeak/E599)</f>
        <v>8695.652173913044</v>
      </c>
      <c r="AJ599" s="24">
        <f>IF(OR(B599="Q2",B599="Q3"),Economic_peak/F599,Economic_nonpeak/F599)</f>
        <v>242.71844660194174</v>
      </c>
      <c r="AO599">
        <f>AF599/AI599</f>
        <v>1.6940360692079783</v>
      </c>
      <c r="AP599">
        <f>AG599/AJ599</f>
        <v>-134.89542289267234</v>
      </c>
    </row>
    <row r="600" spans="1:42" x14ac:dyDescent="0.25">
      <c r="A600" s="6">
        <v>594</v>
      </c>
      <c r="B600" s="1" t="s">
        <v>8</v>
      </c>
      <c r="C600" s="1"/>
      <c r="D600" s="1">
        <v>297</v>
      </c>
      <c r="E600" s="1">
        <v>25</v>
      </c>
      <c r="F600" s="1">
        <v>167</v>
      </c>
      <c r="G600" s="3">
        <v>2</v>
      </c>
      <c r="N600" s="10">
        <f t="shared" si="144"/>
        <v>5000000</v>
      </c>
      <c r="O600" s="10">
        <f t="shared" si="145"/>
        <v>8350000</v>
      </c>
      <c r="P600" s="24">
        <f t="shared" si="156"/>
        <v>13350000</v>
      </c>
      <c r="R600" s="10">
        <f t="shared" si="146"/>
        <v>2000000</v>
      </c>
      <c r="S600" s="10">
        <f t="shared" si="147"/>
        <v>1500000</v>
      </c>
      <c r="T600" s="10">
        <f t="shared" si="148"/>
        <v>23457200</v>
      </c>
      <c r="U600" s="24">
        <f t="shared" si="149"/>
        <v>3337500</v>
      </c>
      <c r="V600" s="10">
        <f t="shared" si="150"/>
        <v>300000</v>
      </c>
      <c r="W600" s="24">
        <f t="shared" si="151"/>
        <v>150163.93079202034</v>
      </c>
      <c r="X600" s="24">
        <f t="shared" si="157"/>
        <v>30744863.930792019</v>
      </c>
      <c r="Z600" s="28">
        <f t="shared" si="152"/>
        <v>-25744863.930792019</v>
      </c>
      <c r="AA600" s="28">
        <f t="shared" si="153"/>
        <v>-22394863.930792019</v>
      </c>
      <c r="AB600" s="29"/>
      <c r="AC600" s="30">
        <f t="shared" si="154"/>
        <v>6148972.7861584043</v>
      </c>
      <c r="AD600" s="30">
        <f t="shared" si="155"/>
        <v>24595891.144633617</v>
      </c>
      <c r="AE600" s="24"/>
      <c r="AF600" s="24">
        <f t="shared" si="158"/>
        <v>-45958.911446336169</v>
      </c>
      <c r="AG600" s="24">
        <f t="shared" si="159"/>
        <v>-97280.785297207287</v>
      </c>
      <c r="AI600" s="24">
        <f>IF(OR(B600="Q2",B600="Q3"),Business_peak/E600,Business_nonpeak/E600)</f>
        <v>8000</v>
      </c>
      <c r="AJ600" s="24">
        <f>IF(OR(B600="Q2",B600="Q3"),Economic_peak/F600,Economic_nonpeak/F600)</f>
        <v>299.40119760479041</v>
      </c>
      <c r="AO600">
        <f>AF600/AI600</f>
        <v>-5.7448639307920208</v>
      </c>
      <c r="AP600">
        <f>AG600/AJ600</f>
        <v>-324.91782289267235</v>
      </c>
    </row>
    <row r="601" spans="1:42" x14ac:dyDescent="0.25">
      <c r="A601" s="6">
        <v>595</v>
      </c>
      <c r="B601" s="1" t="s">
        <v>8</v>
      </c>
      <c r="C601" s="1"/>
      <c r="D601" s="1">
        <v>298</v>
      </c>
      <c r="E601" s="1">
        <v>26</v>
      </c>
      <c r="F601" s="1">
        <v>185</v>
      </c>
      <c r="G601" s="3">
        <v>-2</v>
      </c>
      <c r="N601" s="10">
        <f t="shared" si="144"/>
        <v>5200000</v>
      </c>
      <c r="O601" s="10">
        <f t="shared" si="145"/>
        <v>9250000</v>
      </c>
      <c r="P601" s="24">
        <f t="shared" si="156"/>
        <v>14450000</v>
      </c>
      <c r="R601" s="10">
        <f t="shared" si="146"/>
        <v>2000000</v>
      </c>
      <c r="S601" s="10">
        <f t="shared" si="147"/>
        <v>2500000</v>
      </c>
      <c r="T601" s="10">
        <f t="shared" si="148"/>
        <v>12630800</v>
      </c>
      <c r="U601" s="24">
        <f t="shared" si="149"/>
        <v>3612500</v>
      </c>
      <c r="V601" s="10">
        <f t="shared" si="150"/>
        <v>300000</v>
      </c>
      <c r="W601" s="24">
        <f t="shared" si="151"/>
        <v>150163.93079202034</v>
      </c>
      <c r="X601" s="24">
        <f t="shared" si="157"/>
        <v>21193463.930792019</v>
      </c>
      <c r="Z601" s="28">
        <f t="shared" si="152"/>
        <v>-15993463.930792019</v>
      </c>
      <c r="AA601" s="28">
        <f t="shared" si="153"/>
        <v>-11943463.930792019</v>
      </c>
      <c r="AB601" s="29"/>
      <c r="AC601" s="30">
        <f t="shared" si="154"/>
        <v>4238692.7861584043</v>
      </c>
      <c r="AD601" s="30">
        <f t="shared" si="155"/>
        <v>16954771.144633617</v>
      </c>
      <c r="AE601" s="24"/>
      <c r="AF601" s="24">
        <f t="shared" si="158"/>
        <v>36973.354378522912</v>
      </c>
      <c r="AG601" s="24">
        <f t="shared" si="159"/>
        <v>-41647.411592614146</v>
      </c>
      <c r="AI601" s="24">
        <f>IF(OR(B601="Q2",B601="Q3"),Business_peak/E601,Business_nonpeak/E601)</f>
        <v>7692.3076923076924</v>
      </c>
      <c r="AJ601" s="24">
        <f>IF(OR(B601="Q2",B601="Q3"),Economic_peak/F601,Economic_nonpeak/F601)</f>
        <v>270.27027027027026</v>
      </c>
      <c r="AO601">
        <f>AF601/AI601</f>
        <v>4.8065360692079784</v>
      </c>
      <c r="AP601">
        <f>AG601/AJ601</f>
        <v>-154.09542289267233</v>
      </c>
    </row>
    <row r="602" spans="1:42" x14ac:dyDescent="0.25">
      <c r="A602" s="6">
        <v>596</v>
      </c>
      <c r="B602" s="1" t="s">
        <v>8</v>
      </c>
      <c r="C602" s="1"/>
      <c r="D602" s="1">
        <v>298</v>
      </c>
      <c r="E602" s="1">
        <v>19</v>
      </c>
      <c r="F602" s="1">
        <v>171</v>
      </c>
      <c r="G602" s="3">
        <v>2</v>
      </c>
      <c r="N602" s="10">
        <f t="shared" si="144"/>
        <v>3800000</v>
      </c>
      <c r="O602" s="10">
        <f t="shared" si="145"/>
        <v>8550000</v>
      </c>
      <c r="P602" s="24">
        <f t="shared" si="156"/>
        <v>12350000</v>
      </c>
      <c r="R602" s="10">
        <f t="shared" si="146"/>
        <v>2000000</v>
      </c>
      <c r="S602" s="10">
        <f t="shared" si="147"/>
        <v>1500000</v>
      </c>
      <c r="T602" s="10">
        <f t="shared" si="148"/>
        <v>23457200</v>
      </c>
      <c r="U602" s="24">
        <f t="shared" si="149"/>
        <v>3087500</v>
      </c>
      <c r="V602" s="10">
        <f t="shared" si="150"/>
        <v>300000</v>
      </c>
      <c r="W602" s="24">
        <f t="shared" si="151"/>
        <v>150163.93079202034</v>
      </c>
      <c r="X602" s="24">
        <f t="shared" si="157"/>
        <v>30494863.930792019</v>
      </c>
      <c r="Z602" s="28">
        <f t="shared" si="152"/>
        <v>-26694863.930792019</v>
      </c>
      <c r="AA602" s="28">
        <f t="shared" si="153"/>
        <v>-21944863.930792019</v>
      </c>
      <c r="AB602" s="29"/>
      <c r="AC602" s="30">
        <f t="shared" si="154"/>
        <v>6098972.7861584043</v>
      </c>
      <c r="AD602" s="30">
        <f t="shared" si="155"/>
        <v>24395891.144633617</v>
      </c>
      <c r="AE602" s="24"/>
      <c r="AF602" s="24">
        <f t="shared" si="158"/>
        <v>-120998.5676925476</v>
      </c>
      <c r="AG602" s="24">
        <f t="shared" si="159"/>
        <v>-92666.030085576713</v>
      </c>
      <c r="AI602" s="24">
        <f>IF(OR(B602="Q2",B602="Q3"),Business_peak/E602,Business_nonpeak/E602)</f>
        <v>10526.315789473685</v>
      </c>
      <c r="AJ602" s="24">
        <f>IF(OR(B602="Q2",B602="Q3"),Economic_peak/F602,Economic_nonpeak/F602)</f>
        <v>292.39766081871346</v>
      </c>
      <c r="AO602">
        <f>AF602/AI602</f>
        <v>-11.494863930792022</v>
      </c>
      <c r="AP602">
        <f>AG602/AJ602</f>
        <v>-316.91782289267235</v>
      </c>
    </row>
    <row r="603" spans="1:42" x14ac:dyDescent="0.25">
      <c r="A603" s="6">
        <v>597</v>
      </c>
      <c r="B603" s="1" t="s">
        <v>8</v>
      </c>
      <c r="C603" s="1"/>
      <c r="D603" s="1">
        <v>299</v>
      </c>
      <c r="E603" s="1">
        <v>28</v>
      </c>
      <c r="F603" s="1">
        <v>191</v>
      </c>
      <c r="G603" s="3">
        <v>-1</v>
      </c>
      <c r="N603" s="10">
        <f t="shared" si="144"/>
        <v>5600000</v>
      </c>
      <c r="O603" s="10">
        <f t="shared" si="145"/>
        <v>9550000</v>
      </c>
      <c r="P603" s="24">
        <f t="shared" si="156"/>
        <v>15150000</v>
      </c>
      <c r="R603" s="10">
        <f t="shared" si="146"/>
        <v>2000000</v>
      </c>
      <c r="S603" s="10">
        <f t="shared" si="147"/>
        <v>2500000</v>
      </c>
      <c r="T603" s="10">
        <f t="shared" si="148"/>
        <v>15337400</v>
      </c>
      <c r="U603" s="24">
        <f t="shared" si="149"/>
        <v>3787500</v>
      </c>
      <c r="V603" s="10">
        <f t="shared" si="150"/>
        <v>300000</v>
      </c>
      <c r="W603" s="24">
        <f t="shared" si="151"/>
        <v>150163.93079202034</v>
      </c>
      <c r="X603" s="24">
        <f t="shared" si="157"/>
        <v>24075063.930792019</v>
      </c>
      <c r="Z603" s="28">
        <f t="shared" si="152"/>
        <v>-18475063.930792019</v>
      </c>
      <c r="AA603" s="28">
        <f t="shared" si="153"/>
        <v>-14525063.930792019</v>
      </c>
      <c r="AB603" s="29"/>
      <c r="AC603" s="30">
        <f t="shared" si="154"/>
        <v>4815012.7861584043</v>
      </c>
      <c r="AD603" s="30">
        <f t="shared" si="155"/>
        <v>19260051.144633617</v>
      </c>
      <c r="AE603" s="24"/>
      <c r="AF603" s="24">
        <f t="shared" si="158"/>
        <v>28035.257637199848</v>
      </c>
      <c r="AG603" s="24">
        <f t="shared" si="159"/>
        <v>-50837.96410802941</v>
      </c>
      <c r="AI603" s="24">
        <f>IF(OR(B603="Q2",B603="Q3"),Business_peak/E603,Business_nonpeak/E603)</f>
        <v>7142.8571428571431</v>
      </c>
      <c r="AJ603" s="24">
        <f>IF(OR(B603="Q2",B603="Q3"),Economic_peak/F603,Economic_nonpeak/F603)</f>
        <v>261.78010471204186</v>
      </c>
      <c r="AO603">
        <f>AF603/AI603</f>
        <v>3.9249360692079787</v>
      </c>
      <c r="AP603">
        <f>AG603/AJ603</f>
        <v>-194.20102289267237</v>
      </c>
    </row>
    <row r="604" spans="1:42" x14ac:dyDescent="0.25">
      <c r="A604" s="6">
        <v>598</v>
      </c>
      <c r="B604" s="1" t="s">
        <v>8</v>
      </c>
      <c r="C604" s="1"/>
      <c r="D604" s="1">
        <v>299</v>
      </c>
      <c r="E604" s="1">
        <v>28</v>
      </c>
      <c r="F604" s="1">
        <v>170</v>
      </c>
      <c r="G604" s="3">
        <v>2</v>
      </c>
      <c r="N604" s="10">
        <f t="shared" si="144"/>
        <v>5600000</v>
      </c>
      <c r="O604" s="10">
        <f t="shared" si="145"/>
        <v>8500000</v>
      </c>
      <c r="P604" s="24">
        <f t="shared" si="156"/>
        <v>14100000</v>
      </c>
      <c r="R604" s="10">
        <f t="shared" si="146"/>
        <v>2000000</v>
      </c>
      <c r="S604" s="10">
        <f t="shared" si="147"/>
        <v>1500000</v>
      </c>
      <c r="T604" s="10">
        <f t="shared" si="148"/>
        <v>23457200</v>
      </c>
      <c r="U604" s="24">
        <f t="shared" si="149"/>
        <v>3525000</v>
      </c>
      <c r="V604" s="10">
        <f t="shared" si="150"/>
        <v>300000</v>
      </c>
      <c r="W604" s="24">
        <f t="shared" si="151"/>
        <v>150163.93079202034</v>
      </c>
      <c r="X604" s="24">
        <f t="shared" si="157"/>
        <v>30932363.930792019</v>
      </c>
      <c r="Z604" s="28">
        <f t="shared" si="152"/>
        <v>-25332363.930792019</v>
      </c>
      <c r="AA604" s="28">
        <f t="shared" si="153"/>
        <v>-22432363.930792019</v>
      </c>
      <c r="AB604" s="29"/>
      <c r="AC604" s="30">
        <f t="shared" si="154"/>
        <v>6186472.7861584043</v>
      </c>
      <c r="AD604" s="30">
        <f t="shared" si="155"/>
        <v>24745891.144633617</v>
      </c>
      <c r="AE604" s="24"/>
      <c r="AF604" s="24">
        <f t="shared" si="158"/>
        <v>-20945.456648514439</v>
      </c>
      <c r="AG604" s="24">
        <f t="shared" si="159"/>
        <v>-95564.065556668342</v>
      </c>
      <c r="AI604" s="24">
        <f>IF(OR(B604="Q2",B604="Q3"),Business_peak/E604,Business_nonpeak/E604)</f>
        <v>7142.8571428571431</v>
      </c>
      <c r="AJ604" s="24">
        <f>IF(OR(B604="Q2",B604="Q3"),Economic_peak/F604,Economic_nonpeak/F604)</f>
        <v>294.11764705882354</v>
      </c>
      <c r="AO604">
        <f>AF604/AI604</f>
        <v>-2.9323639307920213</v>
      </c>
      <c r="AP604">
        <f>AG604/AJ604</f>
        <v>-324.91782289267235</v>
      </c>
    </row>
    <row r="605" spans="1:42" x14ac:dyDescent="0.25">
      <c r="A605" s="6">
        <v>599</v>
      </c>
      <c r="B605" s="1" t="s">
        <v>8</v>
      </c>
      <c r="C605" s="1"/>
      <c r="D605" s="1">
        <v>300</v>
      </c>
      <c r="E605" s="1">
        <v>11</v>
      </c>
      <c r="F605" s="1">
        <v>120</v>
      </c>
      <c r="G605" s="3">
        <v>0</v>
      </c>
      <c r="N605" s="10">
        <f t="shared" si="144"/>
        <v>2200000</v>
      </c>
      <c r="O605" s="10">
        <f t="shared" si="145"/>
        <v>6000000</v>
      </c>
      <c r="P605" s="24">
        <f t="shared" si="156"/>
        <v>8200000</v>
      </c>
      <c r="R605" s="10">
        <f t="shared" si="146"/>
        <v>2000000</v>
      </c>
      <c r="S605" s="10">
        <f t="shared" si="147"/>
        <v>2500000</v>
      </c>
      <c r="T605" s="10">
        <f t="shared" si="148"/>
        <v>18044000</v>
      </c>
      <c r="U605" s="24">
        <f t="shared" si="149"/>
        <v>2050000</v>
      </c>
      <c r="V605" s="10">
        <f t="shared" si="150"/>
        <v>300000</v>
      </c>
      <c r="W605" s="24">
        <f t="shared" si="151"/>
        <v>150163.93079202034</v>
      </c>
      <c r="X605" s="24">
        <f t="shared" si="157"/>
        <v>25044163.930792019</v>
      </c>
      <c r="Z605" s="28">
        <f t="shared" si="152"/>
        <v>-22844163.930792019</v>
      </c>
      <c r="AA605" s="28">
        <f t="shared" si="153"/>
        <v>-19044163.930792019</v>
      </c>
      <c r="AB605" s="29"/>
      <c r="AC605" s="30">
        <f t="shared" si="154"/>
        <v>5008832.7861584043</v>
      </c>
      <c r="AD605" s="30">
        <f t="shared" si="155"/>
        <v>20035331.144633617</v>
      </c>
      <c r="AE605" s="24"/>
      <c r="AF605" s="24">
        <f t="shared" si="158"/>
        <v>-255348.43510530947</v>
      </c>
      <c r="AG605" s="24">
        <f t="shared" si="159"/>
        <v>-116961.09287194681</v>
      </c>
      <c r="AI605" s="24">
        <f>IF(OR(B605="Q2",B605="Q3"),Business_peak/E605,Business_nonpeak/E605)</f>
        <v>18181.81818181818</v>
      </c>
      <c r="AJ605" s="24">
        <f>IF(OR(B605="Q2",B605="Q3"),Economic_peak/F605,Economic_nonpeak/F605)</f>
        <v>416.66666666666669</v>
      </c>
      <c r="AO605">
        <f>AF605/AI605</f>
        <v>-14.044163930792022</v>
      </c>
      <c r="AP605">
        <f>AG605/AJ605</f>
        <v>-280.70662289267233</v>
      </c>
    </row>
    <row r="606" spans="1:42" x14ac:dyDescent="0.25">
      <c r="A606" s="6">
        <v>600</v>
      </c>
      <c r="B606" s="1" t="s">
        <v>8</v>
      </c>
      <c r="C606" s="1"/>
      <c r="D606" s="1">
        <v>300</v>
      </c>
      <c r="E606" s="1">
        <v>20</v>
      </c>
      <c r="F606" s="1">
        <v>173</v>
      </c>
      <c r="G606" s="3">
        <v>1</v>
      </c>
      <c r="N606" s="10">
        <f t="shared" si="144"/>
        <v>4000000</v>
      </c>
      <c r="O606" s="10">
        <f t="shared" si="145"/>
        <v>8650000</v>
      </c>
      <c r="P606" s="24">
        <f t="shared" si="156"/>
        <v>12650000</v>
      </c>
      <c r="R606" s="10">
        <f t="shared" si="146"/>
        <v>2000000</v>
      </c>
      <c r="S606" s="10">
        <f t="shared" si="147"/>
        <v>1500000</v>
      </c>
      <c r="T606" s="10">
        <f t="shared" si="148"/>
        <v>20750600</v>
      </c>
      <c r="U606" s="24">
        <f t="shared" si="149"/>
        <v>3162500</v>
      </c>
      <c r="V606" s="10">
        <f t="shared" si="150"/>
        <v>300000</v>
      </c>
      <c r="W606" s="24">
        <f t="shared" si="151"/>
        <v>150163.93079202034</v>
      </c>
      <c r="X606" s="24">
        <f t="shared" si="157"/>
        <v>27863263.930792019</v>
      </c>
      <c r="Z606" s="28">
        <f t="shared" si="152"/>
        <v>-23863263.930792019</v>
      </c>
      <c r="AA606" s="28">
        <f t="shared" si="153"/>
        <v>-19213263.930792019</v>
      </c>
      <c r="AB606" s="29"/>
      <c r="AC606" s="30">
        <f t="shared" si="154"/>
        <v>5572652.7861584043</v>
      </c>
      <c r="AD606" s="30">
        <f t="shared" si="155"/>
        <v>22290611.144633617</v>
      </c>
      <c r="AE606" s="24"/>
      <c r="AF606" s="24">
        <f t="shared" si="158"/>
        <v>-78632.63930792021</v>
      </c>
      <c r="AG606" s="24">
        <f t="shared" si="159"/>
        <v>-78847.463263778132</v>
      </c>
      <c r="AI606" s="24">
        <f>IF(OR(B606="Q2",B606="Q3"),Business_peak/E606,Business_nonpeak/E606)</f>
        <v>10000</v>
      </c>
      <c r="AJ606" s="24">
        <f>IF(OR(B606="Q2",B606="Q3"),Economic_peak/F606,Economic_nonpeak/F606)</f>
        <v>289.01734104046244</v>
      </c>
      <c r="AO606">
        <f>AF606/AI606</f>
        <v>-7.8632639307920211</v>
      </c>
      <c r="AP606">
        <f>AG606/AJ606</f>
        <v>-272.81222289267231</v>
      </c>
    </row>
    <row r="607" spans="1:42" x14ac:dyDescent="0.25">
      <c r="A607" s="6">
        <v>601</v>
      </c>
      <c r="B607" s="1" t="s">
        <v>8</v>
      </c>
      <c r="C607" s="1"/>
      <c r="D607" s="1">
        <v>301</v>
      </c>
      <c r="E607" s="1">
        <v>14</v>
      </c>
      <c r="F607" s="1">
        <v>215</v>
      </c>
      <c r="G607" s="3">
        <v>-2</v>
      </c>
      <c r="N607" s="10">
        <f t="shared" si="144"/>
        <v>2800000</v>
      </c>
      <c r="O607" s="10">
        <f t="shared" si="145"/>
        <v>10750000</v>
      </c>
      <c r="P607" s="24">
        <f t="shared" si="156"/>
        <v>13550000</v>
      </c>
      <c r="R607" s="10">
        <f t="shared" si="146"/>
        <v>2000000</v>
      </c>
      <c r="S607" s="10">
        <f t="shared" si="147"/>
        <v>2500000</v>
      </c>
      <c r="T607" s="10">
        <f t="shared" si="148"/>
        <v>12630800</v>
      </c>
      <c r="U607" s="24">
        <f t="shared" si="149"/>
        <v>3387500</v>
      </c>
      <c r="V607" s="10">
        <f t="shared" si="150"/>
        <v>300000</v>
      </c>
      <c r="W607" s="24">
        <f t="shared" si="151"/>
        <v>150163.93079202034</v>
      </c>
      <c r="X607" s="24">
        <f t="shared" si="157"/>
        <v>20968463.930792019</v>
      </c>
      <c r="Z607" s="28">
        <f t="shared" si="152"/>
        <v>-18168463.930792019</v>
      </c>
      <c r="AA607" s="28">
        <f t="shared" si="153"/>
        <v>-10218463.930792019</v>
      </c>
      <c r="AB607" s="29"/>
      <c r="AC607" s="30">
        <f t="shared" si="154"/>
        <v>4193692.7861584038</v>
      </c>
      <c r="AD607" s="30">
        <f t="shared" si="155"/>
        <v>16774771.144633615</v>
      </c>
      <c r="AE607" s="24"/>
      <c r="AF607" s="24">
        <f t="shared" si="158"/>
        <v>-99549.484725600269</v>
      </c>
      <c r="AG607" s="24">
        <f t="shared" si="159"/>
        <v>-28022.191370388908</v>
      </c>
      <c r="AI607" s="24">
        <f>IF(OR(B607="Q2",B607="Q3"),Business_peak/E607,Business_nonpeak/E607)</f>
        <v>14285.714285714286</v>
      </c>
      <c r="AJ607" s="24">
        <f>IF(OR(B607="Q2",B607="Q3"),Economic_peak/F607,Economic_nonpeak/F607)</f>
        <v>232.55813953488371</v>
      </c>
      <c r="AO607">
        <f>AF607/AI607</f>
        <v>-6.9684639307920184</v>
      </c>
      <c r="AP607">
        <f>AG607/AJ607</f>
        <v>-120.49542289267231</v>
      </c>
    </row>
    <row r="608" spans="1:42" x14ac:dyDescent="0.25">
      <c r="A608" s="6">
        <v>602</v>
      </c>
      <c r="B608" s="1" t="s">
        <v>8</v>
      </c>
      <c r="C608" s="1"/>
      <c r="D608" s="1">
        <v>301</v>
      </c>
      <c r="E608" s="1">
        <v>19</v>
      </c>
      <c r="F608" s="1">
        <v>237</v>
      </c>
      <c r="G608" s="3">
        <v>2</v>
      </c>
      <c r="N608" s="10">
        <f t="shared" si="144"/>
        <v>3800000</v>
      </c>
      <c r="O608" s="10">
        <f t="shared" si="145"/>
        <v>11850000</v>
      </c>
      <c r="P608" s="24">
        <f t="shared" si="156"/>
        <v>15650000</v>
      </c>
      <c r="R608" s="10">
        <f t="shared" si="146"/>
        <v>2000000</v>
      </c>
      <c r="S608" s="10">
        <f t="shared" si="147"/>
        <v>1500000</v>
      </c>
      <c r="T608" s="10">
        <f t="shared" si="148"/>
        <v>23457200</v>
      </c>
      <c r="U608" s="24">
        <f t="shared" si="149"/>
        <v>3912500</v>
      </c>
      <c r="V608" s="10">
        <f t="shared" si="150"/>
        <v>300000</v>
      </c>
      <c r="W608" s="24">
        <f t="shared" si="151"/>
        <v>150163.93079202034</v>
      </c>
      <c r="X608" s="24">
        <f t="shared" si="157"/>
        <v>31319863.930792019</v>
      </c>
      <c r="Z608" s="28">
        <f t="shared" si="152"/>
        <v>-27519863.930792019</v>
      </c>
      <c r="AA608" s="28">
        <f t="shared" si="153"/>
        <v>-19469863.930792019</v>
      </c>
      <c r="AB608" s="29"/>
      <c r="AC608" s="30">
        <f t="shared" si="154"/>
        <v>6263972.7861584043</v>
      </c>
      <c r="AD608" s="30">
        <f t="shared" si="155"/>
        <v>25055891.144633617</v>
      </c>
      <c r="AE608" s="24"/>
      <c r="AF608" s="24">
        <f t="shared" si="158"/>
        <v>-129682.77821886339</v>
      </c>
      <c r="AG608" s="24">
        <f t="shared" si="159"/>
        <v>-55721.059681998384</v>
      </c>
      <c r="AI608" s="24">
        <f>IF(OR(B608="Q2",B608="Q3"),Business_peak/E608,Business_nonpeak/E608)</f>
        <v>10526.315789473685</v>
      </c>
      <c r="AJ608" s="24">
        <f>IF(OR(B608="Q2",B608="Q3"),Economic_peak/F608,Economic_nonpeak/F608)</f>
        <v>210.9704641350211</v>
      </c>
      <c r="AO608">
        <f>AF608/AI608</f>
        <v>-12.319863930792021</v>
      </c>
      <c r="AP608">
        <f>AG608/AJ608</f>
        <v>-264.11782289267234</v>
      </c>
    </row>
    <row r="609" spans="1:42" x14ac:dyDescent="0.25">
      <c r="A609" s="6">
        <v>603</v>
      </c>
      <c r="B609" s="1" t="s">
        <v>8</v>
      </c>
      <c r="C609" s="1"/>
      <c r="D609" s="1">
        <v>302</v>
      </c>
      <c r="E609" s="1">
        <v>25</v>
      </c>
      <c r="F609" s="1">
        <v>213</v>
      </c>
      <c r="G609" s="3">
        <v>-1</v>
      </c>
      <c r="N609" s="10">
        <f t="shared" si="144"/>
        <v>5000000</v>
      </c>
      <c r="O609" s="10">
        <f t="shared" si="145"/>
        <v>10650000</v>
      </c>
      <c r="P609" s="24">
        <f t="shared" si="156"/>
        <v>15650000</v>
      </c>
      <c r="R609" s="10">
        <f t="shared" si="146"/>
        <v>2000000</v>
      </c>
      <c r="S609" s="10">
        <f t="shared" si="147"/>
        <v>2500000</v>
      </c>
      <c r="T609" s="10">
        <f t="shared" si="148"/>
        <v>15337400</v>
      </c>
      <c r="U609" s="24">
        <f t="shared" si="149"/>
        <v>3912500</v>
      </c>
      <c r="V609" s="10">
        <f t="shared" si="150"/>
        <v>300000</v>
      </c>
      <c r="W609" s="24">
        <f t="shared" si="151"/>
        <v>150163.93079202034</v>
      </c>
      <c r="X609" s="24">
        <f t="shared" si="157"/>
        <v>24200063.930792019</v>
      </c>
      <c r="Z609" s="28">
        <f t="shared" si="152"/>
        <v>-19200063.930792019</v>
      </c>
      <c r="AA609" s="28">
        <f t="shared" si="153"/>
        <v>-13550063.930792019</v>
      </c>
      <c r="AB609" s="29"/>
      <c r="AC609" s="30">
        <f t="shared" si="154"/>
        <v>4840012.7861584043</v>
      </c>
      <c r="AD609" s="30">
        <f t="shared" si="155"/>
        <v>19360051.144633617</v>
      </c>
      <c r="AE609" s="24"/>
      <c r="AF609" s="24">
        <f t="shared" si="158"/>
        <v>6399.4885536638276</v>
      </c>
      <c r="AG609" s="24">
        <f t="shared" si="159"/>
        <v>-40892.258894993509</v>
      </c>
      <c r="AI609" s="24">
        <f>IF(OR(B609="Q2",B609="Q3"),Business_peak/E609,Business_nonpeak/E609)</f>
        <v>8000</v>
      </c>
      <c r="AJ609" s="24">
        <f>IF(OR(B609="Q2",B609="Q3"),Economic_peak/F609,Economic_nonpeak/F609)</f>
        <v>234.74178403755869</v>
      </c>
      <c r="AO609">
        <f>AF609/AI609</f>
        <v>0.79993606920797844</v>
      </c>
      <c r="AP609">
        <f>AG609/AJ609</f>
        <v>-174.20102289267234</v>
      </c>
    </row>
    <row r="610" spans="1:42" x14ac:dyDescent="0.25">
      <c r="A610" s="6">
        <v>604</v>
      </c>
      <c r="B610" s="1" t="s">
        <v>8</v>
      </c>
      <c r="C610" s="1"/>
      <c r="D610" s="1">
        <v>302</v>
      </c>
      <c r="E610" s="1">
        <v>18</v>
      </c>
      <c r="F610" s="1">
        <v>153</v>
      </c>
      <c r="G610" s="3">
        <v>1</v>
      </c>
      <c r="N610" s="10">
        <f t="shared" si="144"/>
        <v>3600000</v>
      </c>
      <c r="O610" s="10">
        <f t="shared" si="145"/>
        <v>7650000</v>
      </c>
      <c r="P610" s="24">
        <f t="shared" si="156"/>
        <v>11250000</v>
      </c>
      <c r="R610" s="10">
        <f t="shared" si="146"/>
        <v>2000000</v>
      </c>
      <c r="S610" s="10">
        <f t="shared" si="147"/>
        <v>1500000</v>
      </c>
      <c r="T610" s="10">
        <f t="shared" si="148"/>
        <v>20750600</v>
      </c>
      <c r="U610" s="24">
        <f t="shared" si="149"/>
        <v>2812500</v>
      </c>
      <c r="V610" s="10">
        <f t="shared" si="150"/>
        <v>300000</v>
      </c>
      <c r="W610" s="24">
        <f t="shared" si="151"/>
        <v>150163.93079202034</v>
      </c>
      <c r="X610" s="24">
        <f t="shared" si="157"/>
        <v>27513263.930792019</v>
      </c>
      <c r="Z610" s="28">
        <f t="shared" si="152"/>
        <v>-23913263.930792019</v>
      </c>
      <c r="AA610" s="28">
        <f t="shared" si="153"/>
        <v>-19863263.930792019</v>
      </c>
      <c r="AB610" s="29"/>
      <c r="AC610" s="30">
        <f t="shared" si="154"/>
        <v>5502652.7861584043</v>
      </c>
      <c r="AD610" s="30">
        <f t="shared" si="155"/>
        <v>22010611.144633617</v>
      </c>
      <c r="AE610" s="24"/>
      <c r="AF610" s="24">
        <f t="shared" si="158"/>
        <v>-105702.9325643558</v>
      </c>
      <c r="AG610" s="24">
        <f t="shared" si="159"/>
        <v>-93860.203559696849</v>
      </c>
      <c r="AI610" s="24">
        <f>IF(OR(B610="Q2",B610="Q3"),Business_peak/E610,Business_nonpeak/E610)</f>
        <v>11111.111111111111</v>
      </c>
      <c r="AJ610" s="24">
        <f>IF(OR(B610="Q2",B610="Q3"),Economic_peak/F610,Economic_nonpeak/F610)</f>
        <v>326.79738562091501</v>
      </c>
      <c r="AO610">
        <f>AF610/AI610</f>
        <v>-9.5132639307920215</v>
      </c>
      <c r="AP610">
        <f>AG610/AJ610</f>
        <v>-287.2122228926724</v>
      </c>
    </row>
    <row r="611" spans="1:42" x14ac:dyDescent="0.25">
      <c r="A611" s="6">
        <v>605</v>
      </c>
      <c r="B611" s="1" t="s">
        <v>8</v>
      </c>
      <c r="C611" s="1"/>
      <c r="D611" s="1">
        <v>303</v>
      </c>
      <c r="E611" s="1">
        <v>18</v>
      </c>
      <c r="F611" s="1">
        <v>134</v>
      </c>
      <c r="G611" s="3">
        <v>-1</v>
      </c>
      <c r="N611" s="10">
        <f t="shared" si="144"/>
        <v>3600000</v>
      </c>
      <c r="O611" s="10">
        <f t="shared" si="145"/>
        <v>6700000</v>
      </c>
      <c r="P611" s="24">
        <f t="shared" si="156"/>
        <v>10300000</v>
      </c>
      <c r="R611" s="10">
        <f t="shared" si="146"/>
        <v>2000000</v>
      </c>
      <c r="S611" s="10">
        <f t="shared" si="147"/>
        <v>2500000</v>
      </c>
      <c r="T611" s="10">
        <f t="shared" si="148"/>
        <v>15337400</v>
      </c>
      <c r="U611" s="24">
        <f t="shared" si="149"/>
        <v>2575000</v>
      </c>
      <c r="V611" s="10">
        <f t="shared" si="150"/>
        <v>300000</v>
      </c>
      <c r="W611" s="24">
        <f t="shared" si="151"/>
        <v>150163.93079202034</v>
      </c>
      <c r="X611" s="24">
        <f t="shared" si="157"/>
        <v>22862563.930792019</v>
      </c>
      <c r="Z611" s="28">
        <f t="shared" si="152"/>
        <v>-19262563.930792019</v>
      </c>
      <c r="AA611" s="28">
        <f t="shared" si="153"/>
        <v>-16162563.930792019</v>
      </c>
      <c r="AB611" s="29"/>
      <c r="AC611" s="30">
        <f t="shared" si="154"/>
        <v>4572512.7861584043</v>
      </c>
      <c r="AD611" s="30">
        <f t="shared" si="155"/>
        <v>18290051.144633617</v>
      </c>
      <c r="AE611" s="24"/>
      <c r="AF611" s="24">
        <f t="shared" si="158"/>
        <v>-54028.488119911352</v>
      </c>
      <c r="AG611" s="24">
        <f t="shared" si="159"/>
        <v>-86492.918989803118</v>
      </c>
      <c r="AI611" s="24">
        <f>IF(OR(B611="Q2",B611="Q3"),Business_peak/E611,Business_nonpeak/E611)</f>
        <v>11111.111111111111</v>
      </c>
      <c r="AJ611" s="24">
        <f>IF(OR(B611="Q2",B611="Q3"),Economic_peak/F611,Economic_nonpeak/F611)</f>
        <v>373.13432835820896</v>
      </c>
      <c r="AO611">
        <f>AF611/AI611</f>
        <v>-4.8625639307920219</v>
      </c>
      <c r="AP611">
        <f>AG611/AJ611</f>
        <v>-231.80102289267236</v>
      </c>
    </row>
    <row r="612" spans="1:42" x14ac:dyDescent="0.25">
      <c r="A612" s="6">
        <v>606</v>
      </c>
      <c r="B612" s="1" t="s">
        <v>8</v>
      </c>
      <c r="C612" s="1"/>
      <c r="D612" s="1">
        <v>303</v>
      </c>
      <c r="E612" s="1">
        <v>27</v>
      </c>
      <c r="F612" s="1">
        <v>194</v>
      </c>
      <c r="G612" s="3">
        <v>1</v>
      </c>
      <c r="N612" s="10">
        <f t="shared" si="144"/>
        <v>5400000</v>
      </c>
      <c r="O612" s="10">
        <f t="shared" si="145"/>
        <v>9700000</v>
      </c>
      <c r="P612" s="24">
        <f t="shared" si="156"/>
        <v>15100000</v>
      </c>
      <c r="R612" s="10">
        <f t="shared" si="146"/>
        <v>2000000</v>
      </c>
      <c r="S612" s="10">
        <f t="shared" si="147"/>
        <v>1500000</v>
      </c>
      <c r="T612" s="10">
        <f t="shared" si="148"/>
        <v>20750600</v>
      </c>
      <c r="U612" s="24">
        <f t="shared" si="149"/>
        <v>3775000</v>
      </c>
      <c r="V612" s="10">
        <f t="shared" si="150"/>
        <v>300000</v>
      </c>
      <c r="W612" s="24">
        <f t="shared" si="151"/>
        <v>150163.93079202034</v>
      </c>
      <c r="X612" s="24">
        <f t="shared" si="157"/>
        <v>28475763.930792019</v>
      </c>
      <c r="Z612" s="28">
        <f t="shared" si="152"/>
        <v>-23075763.930792019</v>
      </c>
      <c r="AA612" s="28">
        <f t="shared" si="153"/>
        <v>-18775763.930792019</v>
      </c>
      <c r="AB612" s="29"/>
      <c r="AC612" s="30">
        <f t="shared" si="154"/>
        <v>5695152.7861584043</v>
      </c>
      <c r="AD612" s="30">
        <f t="shared" si="155"/>
        <v>22780611.144633617</v>
      </c>
      <c r="AE612" s="24"/>
      <c r="AF612" s="24">
        <f t="shared" si="158"/>
        <v>-10931.584672533492</v>
      </c>
      <c r="AG612" s="24">
        <f t="shared" si="159"/>
        <v>-67425.830642441331</v>
      </c>
      <c r="AI612" s="24">
        <f>IF(OR(B612="Q2",B612="Q3"),Business_peak/E612,Business_nonpeak/E612)</f>
        <v>7407.4074074074078</v>
      </c>
      <c r="AJ612" s="24">
        <f>IF(OR(B612="Q2",B612="Q3"),Economic_peak/F612,Economic_nonpeak/F612)</f>
        <v>257.73195876288662</v>
      </c>
      <c r="AO612">
        <f>AF612/AI612</f>
        <v>-1.4757639307920214</v>
      </c>
      <c r="AP612">
        <f>AG612/AJ612</f>
        <v>-261.61222289267232</v>
      </c>
    </row>
    <row r="613" spans="1:42" x14ac:dyDescent="0.25">
      <c r="A613" s="6">
        <v>607</v>
      </c>
      <c r="B613" s="1" t="s">
        <v>8</v>
      </c>
      <c r="C613" s="1"/>
      <c r="D613" s="1">
        <v>304</v>
      </c>
      <c r="E613" s="1">
        <v>16</v>
      </c>
      <c r="F613" s="1">
        <v>145</v>
      </c>
      <c r="G613" s="3">
        <v>-2</v>
      </c>
      <c r="N613" s="10">
        <f t="shared" si="144"/>
        <v>3200000</v>
      </c>
      <c r="O613" s="10">
        <f t="shared" si="145"/>
        <v>7250000</v>
      </c>
      <c r="P613" s="24">
        <f t="shared" si="156"/>
        <v>10450000</v>
      </c>
      <c r="R613" s="10">
        <f t="shared" si="146"/>
        <v>2000000</v>
      </c>
      <c r="S613" s="10">
        <f t="shared" si="147"/>
        <v>2500000</v>
      </c>
      <c r="T613" s="10">
        <f t="shared" si="148"/>
        <v>12630800</v>
      </c>
      <c r="U613" s="24">
        <f t="shared" si="149"/>
        <v>2612500</v>
      </c>
      <c r="V613" s="10">
        <f t="shared" si="150"/>
        <v>300000</v>
      </c>
      <c r="W613" s="24">
        <f t="shared" si="151"/>
        <v>150163.93079202034</v>
      </c>
      <c r="X613" s="24">
        <f t="shared" si="157"/>
        <v>20193463.930792019</v>
      </c>
      <c r="Z613" s="28">
        <f t="shared" si="152"/>
        <v>-16993463.930792019</v>
      </c>
      <c r="AA613" s="28">
        <f t="shared" si="153"/>
        <v>-12943463.930792019</v>
      </c>
      <c r="AB613" s="29"/>
      <c r="AC613" s="30">
        <f t="shared" si="154"/>
        <v>4038692.7861584038</v>
      </c>
      <c r="AD613" s="30">
        <f t="shared" si="155"/>
        <v>16154771.144633615</v>
      </c>
      <c r="AE613" s="24"/>
      <c r="AF613" s="24">
        <f t="shared" si="158"/>
        <v>-52418.29913490024</v>
      </c>
      <c r="AG613" s="24">
        <f t="shared" si="159"/>
        <v>-61412.214790576661</v>
      </c>
      <c r="AI613" s="24">
        <f>IF(OR(B613="Q2",B613="Q3"),Business_peak/E613,Business_nonpeak/E613)</f>
        <v>12500</v>
      </c>
      <c r="AJ613" s="24">
        <f>IF(OR(B613="Q2",B613="Q3"),Economic_peak/F613,Economic_nonpeak/F613)</f>
        <v>344.82758620689657</v>
      </c>
      <c r="AO613">
        <f>AF613/AI613</f>
        <v>-4.193463930792019</v>
      </c>
      <c r="AP613">
        <f>AG613/AJ613</f>
        <v>-178.0954228926723</v>
      </c>
    </row>
    <row r="614" spans="1:42" x14ac:dyDescent="0.25">
      <c r="A614" s="6">
        <v>608</v>
      </c>
      <c r="B614" s="1" t="s">
        <v>8</v>
      </c>
      <c r="C614" s="1"/>
      <c r="D614" s="1">
        <v>304</v>
      </c>
      <c r="E614" s="1">
        <v>25</v>
      </c>
      <c r="F614" s="1">
        <v>216</v>
      </c>
      <c r="G614" s="3">
        <v>2</v>
      </c>
      <c r="N614" s="10">
        <f t="shared" si="144"/>
        <v>5000000</v>
      </c>
      <c r="O614" s="10">
        <f t="shared" si="145"/>
        <v>10800000</v>
      </c>
      <c r="P614" s="24">
        <f t="shared" si="156"/>
        <v>15800000</v>
      </c>
      <c r="R614" s="10">
        <f t="shared" si="146"/>
        <v>2000000</v>
      </c>
      <c r="S614" s="10">
        <f t="shared" si="147"/>
        <v>1500000</v>
      </c>
      <c r="T614" s="10">
        <f t="shared" si="148"/>
        <v>23457200</v>
      </c>
      <c r="U614" s="24">
        <f t="shared" si="149"/>
        <v>3950000</v>
      </c>
      <c r="V614" s="10">
        <f t="shared" si="150"/>
        <v>300000</v>
      </c>
      <c r="W614" s="24">
        <f t="shared" si="151"/>
        <v>150163.93079202034</v>
      </c>
      <c r="X614" s="24">
        <f t="shared" si="157"/>
        <v>31357363.930792019</v>
      </c>
      <c r="Z614" s="28">
        <f t="shared" si="152"/>
        <v>-26357363.930792019</v>
      </c>
      <c r="AA614" s="28">
        <f t="shared" si="153"/>
        <v>-20557363.930792019</v>
      </c>
      <c r="AB614" s="29"/>
      <c r="AC614" s="30">
        <f t="shared" si="154"/>
        <v>6271472.7861584043</v>
      </c>
      <c r="AD614" s="30">
        <f t="shared" si="155"/>
        <v>25085891.144633617</v>
      </c>
      <c r="AE614" s="24"/>
      <c r="AF614" s="24">
        <f t="shared" si="158"/>
        <v>-50858.911446336169</v>
      </c>
      <c r="AG614" s="24">
        <f t="shared" si="159"/>
        <v>-66138.384928859334</v>
      </c>
      <c r="AI614" s="24">
        <f>IF(OR(B614="Q2",B614="Q3"),Business_peak/E614,Business_nonpeak/E614)</f>
        <v>8000</v>
      </c>
      <c r="AJ614" s="24">
        <f>IF(OR(B614="Q2",B614="Q3"),Economic_peak/F614,Economic_nonpeak/F614)</f>
        <v>231.4814814814815</v>
      </c>
      <c r="AO614">
        <f>AF614/AI614</f>
        <v>-6.3573639307920216</v>
      </c>
      <c r="AP614">
        <f>AG614/AJ614</f>
        <v>-285.7178228926723</v>
      </c>
    </row>
    <row r="615" spans="1:42" x14ac:dyDescent="0.25">
      <c r="A615" s="6">
        <v>609</v>
      </c>
      <c r="B615" s="1" t="s">
        <v>8</v>
      </c>
      <c r="C615" s="1"/>
      <c r="D615" s="1">
        <v>305</v>
      </c>
      <c r="E615" s="1">
        <v>10</v>
      </c>
      <c r="F615" s="1">
        <v>206</v>
      </c>
      <c r="G615" s="3">
        <v>0</v>
      </c>
      <c r="N615" s="10">
        <f t="shared" si="144"/>
        <v>2000000</v>
      </c>
      <c r="O615" s="10">
        <f t="shared" si="145"/>
        <v>10300000</v>
      </c>
      <c r="P615" s="24">
        <f t="shared" si="156"/>
        <v>12300000</v>
      </c>
      <c r="R615" s="10">
        <f t="shared" si="146"/>
        <v>2000000</v>
      </c>
      <c r="S615" s="10">
        <f t="shared" si="147"/>
        <v>2500000</v>
      </c>
      <c r="T615" s="10">
        <f t="shared" si="148"/>
        <v>18044000</v>
      </c>
      <c r="U615" s="24">
        <f t="shared" si="149"/>
        <v>3075000</v>
      </c>
      <c r="V615" s="10">
        <f t="shared" si="150"/>
        <v>300000</v>
      </c>
      <c r="W615" s="24">
        <f t="shared" si="151"/>
        <v>150163.93079202034</v>
      </c>
      <c r="X615" s="24">
        <f t="shared" si="157"/>
        <v>26069163.930792019</v>
      </c>
      <c r="Z615" s="28">
        <f t="shared" si="152"/>
        <v>-24069163.930792019</v>
      </c>
      <c r="AA615" s="28">
        <f t="shared" si="153"/>
        <v>-15769163.930792019</v>
      </c>
      <c r="AB615" s="29"/>
      <c r="AC615" s="30">
        <f t="shared" si="154"/>
        <v>5213832.7861584043</v>
      </c>
      <c r="AD615" s="30">
        <f t="shared" si="155"/>
        <v>20855331.144633617</v>
      </c>
      <c r="AE615" s="24"/>
      <c r="AF615" s="24">
        <f t="shared" si="158"/>
        <v>-321383.27861584042</v>
      </c>
      <c r="AG615" s="24">
        <f t="shared" si="159"/>
        <v>-51239.471575891344</v>
      </c>
      <c r="AI615" s="24">
        <f>IF(OR(B615="Q2",B615="Q3"),Business_peak/E615,Business_nonpeak/E615)</f>
        <v>20000</v>
      </c>
      <c r="AJ615" s="24">
        <f>IF(OR(B615="Q2",B615="Q3"),Economic_peak/F615,Economic_nonpeak/F615)</f>
        <v>242.71844660194174</v>
      </c>
      <c r="AO615">
        <f>AF615/AI615</f>
        <v>-16.069163930792023</v>
      </c>
      <c r="AP615">
        <f>AG615/AJ615</f>
        <v>-211.10662289267236</v>
      </c>
    </row>
    <row r="616" spans="1:42" x14ac:dyDescent="0.25">
      <c r="A616" s="6">
        <v>610</v>
      </c>
      <c r="B616" s="1" t="s">
        <v>8</v>
      </c>
      <c r="C616" s="1"/>
      <c r="D616" s="1">
        <v>305</v>
      </c>
      <c r="E616" s="1">
        <v>28</v>
      </c>
      <c r="F616" s="1">
        <v>136</v>
      </c>
      <c r="G616" s="3">
        <v>1</v>
      </c>
      <c r="N616" s="10">
        <f t="shared" si="144"/>
        <v>5600000</v>
      </c>
      <c r="O616" s="10">
        <f t="shared" si="145"/>
        <v>6800000</v>
      </c>
      <c r="P616" s="24">
        <f t="shared" si="156"/>
        <v>12400000</v>
      </c>
      <c r="R616" s="10">
        <f t="shared" si="146"/>
        <v>2000000</v>
      </c>
      <c r="S616" s="10">
        <f t="shared" si="147"/>
        <v>1500000</v>
      </c>
      <c r="T616" s="10">
        <f t="shared" si="148"/>
        <v>20750600</v>
      </c>
      <c r="U616" s="24">
        <f t="shared" si="149"/>
        <v>3100000</v>
      </c>
      <c r="V616" s="10">
        <f t="shared" si="150"/>
        <v>300000</v>
      </c>
      <c r="W616" s="24">
        <f t="shared" si="151"/>
        <v>150163.93079202034</v>
      </c>
      <c r="X616" s="24">
        <f t="shared" si="157"/>
        <v>27800763.930792019</v>
      </c>
      <c r="Z616" s="28">
        <f t="shared" si="152"/>
        <v>-22200763.930792019</v>
      </c>
      <c r="AA616" s="28">
        <f t="shared" si="153"/>
        <v>-21000763.930792019</v>
      </c>
      <c r="AB616" s="29"/>
      <c r="AC616" s="30">
        <f t="shared" si="154"/>
        <v>5560152.7861584043</v>
      </c>
      <c r="AD616" s="30">
        <f t="shared" si="155"/>
        <v>22240611.144633617</v>
      </c>
      <c r="AE616" s="24"/>
      <c r="AF616" s="24">
        <f t="shared" si="158"/>
        <v>1423.1147800569888</v>
      </c>
      <c r="AG616" s="24">
        <f t="shared" si="159"/>
        <v>-113533.90547524719</v>
      </c>
      <c r="AI616" s="24">
        <f>IF(OR(B616="Q2",B616="Q3"),Business_peak/E616,Business_nonpeak/E616)</f>
        <v>7142.8571428571431</v>
      </c>
      <c r="AJ616" s="24">
        <f>IF(OR(B616="Q2",B616="Q3"),Economic_peak/F616,Economic_nonpeak/F616)</f>
        <v>367.64705882352939</v>
      </c>
      <c r="AO616">
        <f>AF616/AI616</f>
        <v>0.19923606920797843</v>
      </c>
      <c r="AP616">
        <f>AG616/AJ616</f>
        <v>-308.81222289267237</v>
      </c>
    </row>
    <row r="617" spans="1:42" x14ac:dyDescent="0.25">
      <c r="A617" s="6">
        <v>611</v>
      </c>
      <c r="B617" s="1" t="s">
        <v>8</v>
      </c>
      <c r="C617" s="1"/>
      <c r="D617" s="1">
        <v>306</v>
      </c>
      <c r="E617" s="1">
        <v>28</v>
      </c>
      <c r="F617" s="1">
        <v>222</v>
      </c>
      <c r="G617" s="3">
        <v>0</v>
      </c>
      <c r="N617" s="10">
        <f t="shared" si="144"/>
        <v>5600000</v>
      </c>
      <c r="O617" s="10">
        <f t="shared" si="145"/>
        <v>11100000</v>
      </c>
      <c r="P617" s="24">
        <f t="shared" si="156"/>
        <v>16700000</v>
      </c>
      <c r="R617" s="10">
        <f t="shared" si="146"/>
        <v>2000000</v>
      </c>
      <c r="S617" s="10">
        <f t="shared" si="147"/>
        <v>2500000</v>
      </c>
      <c r="T617" s="10">
        <f t="shared" si="148"/>
        <v>18044000</v>
      </c>
      <c r="U617" s="24">
        <f t="shared" si="149"/>
        <v>4175000</v>
      </c>
      <c r="V617" s="10">
        <f t="shared" si="150"/>
        <v>300000</v>
      </c>
      <c r="W617" s="24">
        <f t="shared" si="151"/>
        <v>150163.93079202034</v>
      </c>
      <c r="X617" s="24">
        <f t="shared" si="157"/>
        <v>27169163.930792019</v>
      </c>
      <c r="Z617" s="28">
        <f t="shared" si="152"/>
        <v>-21569163.930792019</v>
      </c>
      <c r="AA617" s="28">
        <f t="shared" si="153"/>
        <v>-16069163.930792019</v>
      </c>
      <c r="AB617" s="29"/>
      <c r="AC617" s="30">
        <f t="shared" si="154"/>
        <v>5433832.7861584043</v>
      </c>
      <c r="AD617" s="30">
        <f t="shared" si="155"/>
        <v>21735331.144633617</v>
      </c>
      <c r="AE617" s="24"/>
      <c r="AF617" s="24">
        <f t="shared" si="158"/>
        <v>5934.5433514855604</v>
      </c>
      <c r="AG617" s="24">
        <f t="shared" si="159"/>
        <v>-47906.897047899176</v>
      </c>
      <c r="AI617" s="24">
        <f>IF(OR(B617="Q2",B617="Q3"),Business_peak/E617,Business_nonpeak/E617)</f>
        <v>7142.8571428571431</v>
      </c>
      <c r="AJ617" s="24">
        <f>IF(OR(B617="Q2",B617="Q3"),Economic_peak/F617,Economic_nonpeak/F617)</f>
        <v>225.22522522522522</v>
      </c>
      <c r="AO617">
        <f>AF617/AI617</f>
        <v>0.83083606920797848</v>
      </c>
      <c r="AP617">
        <f>AG617/AJ617</f>
        <v>-212.70662289267236</v>
      </c>
    </row>
    <row r="618" spans="1:42" x14ac:dyDescent="0.25">
      <c r="A618" s="6">
        <v>612</v>
      </c>
      <c r="B618" s="1" t="s">
        <v>8</v>
      </c>
      <c r="C618" s="1"/>
      <c r="D618" s="1">
        <v>306</v>
      </c>
      <c r="E618" s="1">
        <v>17</v>
      </c>
      <c r="F618" s="1">
        <v>144</v>
      </c>
      <c r="G618" s="3">
        <v>2</v>
      </c>
      <c r="N618" s="10">
        <f t="shared" si="144"/>
        <v>3400000</v>
      </c>
      <c r="O618" s="10">
        <f t="shared" si="145"/>
        <v>7200000</v>
      </c>
      <c r="P618" s="24">
        <f t="shared" si="156"/>
        <v>10600000</v>
      </c>
      <c r="R618" s="10">
        <f t="shared" si="146"/>
        <v>2000000</v>
      </c>
      <c r="S618" s="10">
        <f t="shared" si="147"/>
        <v>1500000</v>
      </c>
      <c r="T618" s="10">
        <f t="shared" si="148"/>
        <v>23457200</v>
      </c>
      <c r="U618" s="24">
        <f t="shared" si="149"/>
        <v>2650000</v>
      </c>
      <c r="V618" s="10">
        <f t="shared" si="150"/>
        <v>300000</v>
      </c>
      <c r="W618" s="24">
        <f t="shared" si="151"/>
        <v>150163.93079202034</v>
      </c>
      <c r="X618" s="24">
        <f t="shared" si="157"/>
        <v>30057363.930792019</v>
      </c>
      <c r="Z618" s="28">
        <f t="shared" si="152"/>
        <v>-26657363.930792019</v>
      </c>
      <c r="AA618" s="28">
        <f t="shared" si="153"/>
        <v>-22857363.930792019</v>
      </c>
      <c r="AB618" s="29"/>
      <c r="AC618" s="30">
        <f t="shared" si="154"/>
        <v>6011472.7861584043</v>
      </c>
      <c r="AD618" s="30">
        <f t="shared" si="155"/>
        <v>24045891.144633617</v>
      </c>
      <c r="AE618" s="24"/>
      <c r="AF618" s="24">
        <f t="shared" si="158"/>
        <v>-153616.04624461202</v>
      </c>
      <c r="AG618" s="24">
        <f t="shared" si="159"/>
        <v>-116985.35517106678</v>
      </c>
      <c r="AI618" s="24">
        <f>IF(OR(B618="Q2",B618="Q3"),Business_peak/E618,Business_nonpeak/E618)</f>
        <v>11764.705882352941</v>
      </c>
      <c r="AJ618" s="24">
        <f>IF(OR(B618="Q2",B618="Q3"),Economic_peak/F618,Economic_nonpeak/F618)</f>
        <v>347.22222222222223</v>
      </c>
      <c r="AO618">
        <f>AF618/AI618</f>
        <v>-13.057363930792022</v>
      </c>
      <c r="AP618">
        <f>AG618/AJ618</f>
        <v>-336.91782289267235</v>
      </c>
    </row>
    <row r="619" spans="1:42" x14ac:dyDescent="0.25">
      <c r="A619" s="6">
        <v>613</v>
      </c>
      <c r="B619" s="1" t="s">
        <v>8</v>
      </c>
      <c r="C619" s="1"/>
      <c r="D619" s="1">
        <v>307</v>
      </c>
      <c r="E619" s="1">
        <v>18</v>
      </c>
      <c r="F619" s="1">
        <v>186</v>
      </c>
      <c r="G619" s="3">
        <v>-2</v>
      </c>
      <c r="N619" s="10">
        <f t="shared" si="144"/>
        <v>3600000</v>
      </c>
      <c r="O619" s="10">
        <f t="shared" si="145"/>
        <v>9300000</v>
      </c>
      <c r="P619" s="24">
        <f t="shared" si="156"/>
        <v>12900000</v>
      </c>
      <c r="R619" s="10">
        <f t="shared" si="146"/>
        <v>2000000</v>
      </c>
      <c r="S619" s="10">
        <f t="shared" si="147"/>
        <v>2500000</v>
      </c>
      <c r="T619" s="10">
        <f t="shared" si="148"/>
        <v>12630800</v>
      </c>
      <c r="U619" s="24">
        <f t="shared" si="149"/>
        <v>3225000</v>
      </c>
      <c r="V619" s="10">
        <f t="shared" si="150"/>
        <v>300000</v>
      </c>
      <c r="W619" s="24">
        <f t="shared" si="151"/>
        <v>150163.93079202034</v>
      </c>
      <c r="X619" s="24">
        <f t="shared" si="157"/>
        <v>20805963.930792019</v>
      </c>
      <c r="Z619" s="28">
        <f t="shared" si="152"/>
        <v>-17205963.930792019</v>
      </c>
      <c r="AA619" s="28">
        <f t="shared" si="153"/>
        <v>-11505963.930792019</v>
      </c>
      <c r="AB619" s="29"/>
      <c r="AC619" s="30">
        <f t="shared" si="154"/>
        <v>4161192.7861584038</v>
      </c>
      <c r="AD619" s="30">
        <f t="shared" si="155"/>
        <v>16644771.144633615</v>
      </c>
      <c r="AE619" s="24"/>
      <c r="AF619" s="24">
        <f t="shared" si="158"/>
        <v>-31177.377008800213</v>
      </c>
      <c r="AG619" s="24">
        <f t="shared" si="159"/>
        <v>-39488.016906632343</v>
      </c>
      <c r="AI619" s="24">
        <f>IF(OR(B619="Q2",B619="Q3"),Business_peak/E619,Business_nonpeak/E619)</f>
        <v>11111.111111111111</v>
      </c>
      <c r="AJ619" s="24">
        <f>IF(OR(B619="Q2",B619="Q3"),Economic_peak/F619,Economic_nonpeak/F619)</f>
        <v>268.81720430107526</v>
      </c>
      <c r="AO619">
        <f>AF619/AI619</f>
        <v>-2.8059639307920192</v>
      </c>
      <c r="AP619">
        <f>AG619/AJ619</f>
        <v>-146.89542289267231</v>
      </c>
    </row>
    <row r="620" spans="1:42" x14ac:dyDescent="0.25">
      <c r="A620" s="6">
        <v>614</v>
      </c>
      <c r="B620" s="1" t="s">
        <v>8</v>
      </c>
      <c r="C620" s="1"/>
      <c r="D620" s="1">
        <v>307</v>
      </c>
      <c r="E620" s="1">
        <v>22</v>
      </c>
      <c r="F620" s="1">
        <v>164</v>
      </c>
      <c r="G620" s="3">
        <v>1</v>
      </c>
      <c r="N620" s="10">
        <f t="shared" si="144"/>
        <v>4400000</v>
      </c>
      <c r="O620" s="10">
        <f t="shared" si="145"/>
        <v>8200000</v>
      </c>
      <c r="P620" s="24">
        <f t="shared" si="156"/>
        <v>12600000</v>
      </c>
      <c r="R620" s="10">
        <f t="shared" si="146"/>
        <v>2000000</v>
      </c>
      <c r="S620" s="10">
        <f t="shared" si="147"/>
        <v>1500000</v>
      </c>
      <c r="T620" s="10">
        <f t="shared" si="148"/>
        <v>20750600</v>
      </c>
      <c r="U620" s="24">
        <f t="shared" si="149"/>
        <v>3150000</v>
      </c>
      <c r="V620" s="10">
        <f t="shared" si="150"/>
        <v>300000</v>
      </c>
      <c r="W620" s="24">
        <f t="shared" si="151"/>
        <v>150163.93079202034</v>
      </c>
      <c r="X620" s="24">
        <f t="shared" si="157"/>
        <v>27850763.930792019</v>
      </c>
      <c r="Z620" s="28">
        <f t="shared" si="152"/>
        <v>-23450763.930792019</v>
      </c>
      <c r="AA620" s="28">
        <f t="shared" si="153"/>
        <v>-19650763.930792019</v>
      </c>
      <c r="AB620" s="29"/>
      <c r="AC620" s="30">
        <f t="shared" si="154"/>
        <v>5570152.7861584043</v>
      </c>
      <c r="AD620" s="30">
        <f t="shared" si="155"/>
        <v>22280611.144633617</v>
      </c>
      <c r="AE620" s="24"/>
      <c r="AF620" s="24">
        <f t="shared" si="158"/>
        <v>-53188.763007200199</v>
      </c>
      <c r="AG620" s="24">
        <f t="shared" si="159"/>
        <v>-85857.385028253761</v>
      </c>
      <c r="AI620" s="24">
        <f>IF(OR(B620="Q2",B620="Q3"),Business_peak/E620,Business_nonpeak/E620)</f>
        <v>9090.9090909090901</v>
      </c>
      <c r="AJ620" s="24">
        <f>IF(OR(B620="Q2",B620="Q3"),Economic_peak/F620,Economic_nonpeak/F620)</f>
        <v>304.8780487804878</v>
      </c>
      <c r="AO620">
        <f>AF620/AI620</f>
        <v>-5.8507639307920227</v>
      </c>
      <c r="AP620">
        <f>AG620/AJ620</f>
        <v>-281.61222289267232</v>
      </c>
    </row>
    <row r="621" spans="1:42" x14ac:dyDescent="0.25">
      <c r="A621" s="6">
        <v>615</v>
      </c>
      <c r="B621" s="1" t="s">
        <v>8</v>
      </c>
      <c r="C621" s="1"/>
      <c r="D621" s="1">
        <v>308</v>
      </c>
      <c r="E621" s="1">
        <v>24</v>
      </c>
      <c r="F621" s="1">
        <v>167</v>
      </c>
      <c r="G621" s="3">
        <v>-1</v>
      </c>
      <c r="N621" s="10">
        <f t="shared" si="144"/>
        <v>4800000</v>
      </c>
      <c r="O621" s="10">
        <f t="shared" si="145"/>
        <v>8350000</v>
      </c>
      <c r="P621" s="24">
        <f t="shared" si="156"/>
        <v>13150000</v>
      </c>
      <c r="R621" s="10">
        <f t="shared" si="146"/>
        <v>2000000</v>
      </c>
      <c r="S621" s="10">
        <f t="shared" si="147"/>
        <v>2500000</v>
      </c>
      <c r="T621" s="10">
        <f t="shared" si="148"/>
        <v>15337400</v>
      </c>
      <c r="U621" s="24">
        <f t="shared" si="149"/>
        <v>3287500</v>
      </c>
      <c r="V621" s="10">
        <f t="shared" si="150"/>
        <v>300000</v>
      </c>
      <c r="W621" s="24">
        <f t="shared" si="151"/>
        <v>150163.93079202034</v>
      </c>
      <c r="X621" s="24">
        <f t="shared" si="157"/>
        <v>23575063.930792019</v>
      </c>
      <c r="Z621" s="28">
        <f t="shared" si="152"/>
        <v>-18775063.930792019</v>
      </c>
      <c r="AA621" s="28">
        <f t="shared" si="153"/>
        <v>-15225063.930792019</v>
      </c>
      <c r="AB621" s="29"/>
      <c r="AC621" s="30">
        <f t="shared" si="154"/>
        <v>4715012.7861584043</v>
      </c>
      <c r="AD621" s="30">
        <f t="shared" si="155"/>
        <v>18860051.144633617</v>
      </c>
      <c r="AE621" s="24"/>
      <c r="AF621" s="24">
        <f t="shared" si="158"/>
        <v>3541.1339100664868</v>
      </c>
      <c r="AG621" s="24">
        <f t="shared" si="159"/>
        <v>-62934.437991818064</v>
      </c>
      <c r="AI621" s="24">
        <f>IF(OR(B621="Q2",B621="Q3"),Business_peak/E621,Business_nonpeak/E621)</f>
        <v>8333.3333333333339</v>
      </c>
      <c r="AJ621" s="24">
        <f>IF(OR(B621="Q2",B621="Q3"),Economic_peak/F621,Economic_nonpeak/F621)</f>
        <v>299.40119760479041</v>
      </c>
      <c r="AO621">
        <f>AF621/AI621</f>
        <v>0.42493606920797838</v>
      </c>
      <c r="AP621">
        <f>AG621/AJ621</f>
        <v>-210.20102289267234</v>
      </c>
    </row>
    <row r="622" spans="1:42" x14ac:dyDescent="0.25">
      <c r="A622" s="6">
        <v>616</v>
      </c>
      <c r="B622" s="1" t="s">
        <v>8</v>
      </c>
      <c r="C622" s="1"/>
      <c r="D622" s="1">
        <v>308</v>
      </c>
      <c r="E622" s="1">
        <v>24</v>
      </c>
      <c r="F622" s="1">
        <v>206</v>
      </c>
      <c r="G622" s="3">
        <v>0</v>
      </c>
      <c r="N622" s="10">
        <f t="shared" si="144"/>
        <v>4800000</v>
      </c>
      <c r="O622" s="10">
        <f t="shared" si="145"/>
        <v>10300000</v>
      </c>
      <c r="P622" s="24">
        <f t="shared" si="156"/>
        <v>15100000</v>
      </c>
      <c r="R622" s="10">
        <f t="shared" si="146"/>
        <v>2000000</v>
      </c>
      <c r="S622" s="10">
        <f t="shared" si="147"/>
        <v>1500000</v>
      </c>
      <c r="T622" s="10">
        <f t="shared" si="148"/>
        <v>18044000</v>
      </c>
      <c r="U622" s="24">
        <f t="shared" si="149"/>
        <v>3775000</v>
      </c>
      <c r="V622" s="10">
        <f t="shared" si="150"/>
        <v>300000</v>
      </c>
      <c r="W622" s="24">
        <f t="shared" si="151"/>
        <v>150163.93079202034</v>
      </c>
      <c r="X622" s="24">
        <f t="shared" si="157"/>
        <v>25769163.930792019</v>
      </c>
      <c r="Z622" s="28">
        <f t="shared" si="152"/>
        <v>-20969163.930792019</v>
      </c>
      <c r="AA622" s="28">
        <f t="shared" si="153"/>
        <v>-15469163.930792019</v>
      </c>
      <c r="AB622" s="29"/>
      <c r="AC622" s="30">
        <f t="shared" si="154"/>
        <v>5153832.7861584043</v>
      </c>
      <c r="AD622" s="30">
        <f t="shared" si="155"/>
        <v>20615331.144633617</v>
      </c>
      <c r="AE622" s="24"/>
      <c r="AF622" s="24">
        <f t="shared" si="158"/>
        <v>-14743.03275660018</v>
      </c>
      <c r="AG622" s="24">
        <f t="shared" si="159"/>
        <v>-50074.423032202023</v>
      </c>
      <c r="AI622" s="24">
        <f>IF(OR(B622="Q2",B622="Q3"),Business_peak/E622,Business_nonpeak/E622)</f>
        <v>8333.3333333333339</v>
      </c>
      <c r="AJ622" s="24">
        <f>IF(OR(B622="Q2",B622="Q3"),Economic_peak/F622,Economic_nonpeak/F622)</f>
        <v>242.71844660194174</v>
      </c>
      <c r="AO622">
        <f>AF622/AI622</f>
        <v>-1.7691639307920215</v>
      </c>
      <c r="AP622">
        <f>AG622/AJ622</f>
        <v>-206.30662289267235</v>
      </c>
    </row>
    <row r="623" spans="1:42" x14ac:dyDescent="0.25">
      <c r="A623" s="6">
        <v>617</v>
      </c>
      <c r="B623" s="1" t="s">
        <v>8</v>
      </c>
      <c r="C623" s="1"/>
      <c r="D623" s="1">
        <v>309</v>
      </c>
      <c r="E623" s="1">
        <v>22</v>
      </c>
      <c r="F623" s="1">
        <v>191</v>
      </c>
      <c r="G623" s="3">
        <v>-2</v>
      </c>
      <c r="N623" s="10">
        <f t="shared" si="144"/>
        <v>4400000</v>
      </c>
      <c r="O623" s="10">
        <f t="shared" si="145"/>
        <v>9550000</v>
      </c>
      <c r="P623" s="24">
        <f t="shared" si="156"/>
        <v>13950000</v>
      </c>
      <c r="R623" s="10">
        <f t="shared" si="146"/>
        <v>2000000</v>
      </c>
      <c r="S623" s="10">
        <f t="shared" si="147"/>
        <v>2500000</v>
      </c>
      <c r="T623" s="10">
        <f t="shared" si="148"/>
        <v>12630800</v>
      </c>
      <c r="U623" s="24">
        <f t="shared" si="149"/>
        <v>3487500</v>
      </c>
      <c r="V623" s="10">
        <f t="shared" si="150"/>
        <v>300000</v>
      </c>
      <c r="W623" s="24">
        <f t="shared" si="151"/>
        <v>150163.93079202034</v>
      </c>
      <c r="X623" s="24">
        <f t="shared" si="157"/>
        <v>21068463.930792019</v>
      </c>
      <c r="Z623" s="28">
        <f t="shared" si="152"/>
        <v>-16668463.930792019</v>
      </c>
      <c r="AA623" s="28">
        <f t="shared" si="153"/>
        <v>-11518463.930792019</v>
      </c>
      <c r="AB623" s="29"/>
      <c r="AC623" s="30">
        <f t="shared" si="154"/>
        <v>4213692.7861584043</v>
      </c>
      <c r="AD623" s="30">
        <f t="shared" si="155"/>
        <v>16854771.144633617</v>
      </c>
      <c r="AE623" s="24"/>
      <c r="AF623" s="24">
        <f t="shared" si="158"/>
        <v>8468.5097200725304</v>
      </c>
      <c r="AG623" s="24">
        <f t="shared" si="159"/>
        <v>-38244.875102793805</v>
      </c>
      <c r="AI623" s="24">
        <f>IF(OR(B623="Q2",B623="Q3"),Business_peak/E623,Business_nonpeak/E623)</f>
        <v>9090.9090909090901</v>
      </c>
      <c r="AJ623" s="24">
        <f>IF(OR(B623="Q2",B623="Q3"),Economic_peak/F623,Economic_nonpeak/F623)</f>
        <v>261.78010471204186</v>
      </c>
      <c r="AO623">
        <f>AF623/AI623</f>
        <v>0.93153606920797838</v>
      </c>
      <c r="AP623">
        <f>AG623/AJ623</f>
        <v>-146.09542289267236</v>
      </c>
    </row>
    <row r="624" spans="1:42" x14ac:dyDescent="0.25">
      <c r="A624" s="6">
        <v>618</v>
      </c>
      <c r="B624" s="1" t="s">
        <v>8</v>
      </c>
      <c r="C624" s="1"/>
      <c r="D624" s="1">
        <v>309</v>
      </c>
      <c r="E624" s="1">
        <v>15</v>
      </c>
      <c r="F624" s="1">
        <v>182</v>
      </c>
      <c r="G624" s="3">
        <v>0</v>
      </c>
      <c r="N624" s="10">
        <f t="shared" si="144"/>
        <v>3000000</v>
      </c>
      <c r="O624" s="10">
        <f t="shared" si="145"/>
        <v>9100000</v>
      </c>
      <c r="P624" s="24">
        <f t="shared" si="156"/>
        <v>12100000</v>
      </c>
      <c r="R624" s="10">
        <f t="shared" si="146"/>
        <v>2000000</v>
      </c>
      <c r="S624" s="10">
        <f t="shared" si="147"/>
        <v>1500000</v>
      </c>
      <c r="T624" s="10">
        <f t="shared" si="148"/>
        <v>18044000</v>
      </c>
      <c r="U624" s="24">
        <f t="shared" si="149"/>
        <v>3025000</v>
      </c>
      <c r="V624" s="10">
        <f t="shared" si="150"/>
        <v>300000</v>
      </c>
      <c r="W624" s="24">
        <f t="shared" si="151"/>
        <v>150163.93079202034</v>
      </c>
      <c r="X624" s="24">
        <f t="shared" si="157"/>
        <v>25019163.930792019</v>
      </c>
      <c r="Z624" s="28">
        <f t="shared" si="152"/>
        <v>-22019163.930792019</v>
      </c>
      <c r="AA624" s="28">
        <f t="shared" si="153"/>
        <v>-15919163.930792019</v>
      </c>
      <c r="AB624" s="29"/>
      <c r="AC624" s="30">
        <f t="shared" si="154"/>
        <v>5003832.7861584043</v>
      </c>
      <c r="AD624" s="30">
        <f t="shared" si="155"/>
        <v>20015331.144633617</v>
      </c>
      <c r="AE624" s="24"/>
      <c r="AF624" s="24">
        <f t="shared" si="158"/>
        <v>-133588.8524105603</v>
      </c>
      <c r="AG624" s="24">
        <f t="shared" si="159"/>
        <v>-59974.34694853636</v>
      </c>
      <c r="AI624" s="24">
        <f>IF(OR(B624="Q2",B624="Q3"),Business_peak/E624,Business_nonpeak/E624)</f>
        <v>13333.333333333334</v>
      </c>
      <c r="AJ624" s="24">
        <f>IF(OR(B624="Q2",B624="Q3"),Economic_peak/F624,Economic_nonpeak/F624)</f>
        <v>274.72527472527474</v>
      </c>
      <c r="AO624">
        <f>AF624/AI624</f>
        <v>-10.019163930792022</v>
      </c>
      <c r="AP624">
        <f>AG624/AJ624</f>
        <v>-218.30662289267232</v>
      </c>
    </row>
    <row r="625" spans="1:42" x14ac:dyDescent="0.25">
      <c r="A625" s="6">
        <v>619</v>
      </c>
      <c r="B625" s="1" t="s">
        <v>8</v>
      </c>
      <c r="C625" s="1"/>
      <c r="D625" s="1">
        <v>310</v>
      </c>
      <c r="E625" s="1">
        <v>11</v>
      </c>
      <c r="F625" s="1">
        <v>216</v>
      </c>
      <c r="G625" s="3">
        <v>-2</v>
      </c>
      <c r="N625" s="10">
        <f t="shared" si="144"/>
        <v>2200000</v>
      </c>
      <c r="O625" s="10">
        <f t="shared" si="145"/>
        <v>10800000</v>
      </c>
      <c r="P625" s="24">
        <f t="shared" si="156"/>
        <v>13000000</v>
      </c>
      <c r="R625" s="10">
        <f t="shared" si="146"/>
        <v>2000000</v>
      </c>
      <c r="S625" s="10">
        <f t="shared" si="147"/>
        <v>2500000</v>
      </c>
      <c r="T625" s="10">
        <f t="shared" si="148"/>
        <v>12630800</v>
      </c>
      <c r="U625" s="24">
        <f t="shared" si="149"/>
        <v>3250000</v>
      </c>
      <c r="V625" s="10">
        <f t="shared" si="150"/>
        <v>300000</v>
      </c>
      <c r="W625" s="24">
        <f t="shared" si="151"/>
        <v>150163.93079202034</v>
      </c>
      <c r="X625" s="24">
        <f t="shared" si="157"/>
        <v>20830963.930792019</v>
      </c>
      <c r="Z625" s="28">
        <f t="shared" si="152"/>
        <v>-18630963.930792019</v>
      </c>
      <c r="AA625" s="28">
        <f t="shared" si="153"/>
        <v>-10030963.930792019</v>
      </c>
      <c r="AB625" s="29"/>
      <c r="AC625" s="30">
        <f t="shared" si="154"/>
        <v>4166192.7861584038</v>
      </c>
      <c r="AD625" s="30">
        <f t="shared" si="155"/>
        <v>16664771.144633615</v>
      </c>
      <c r="AE625" s="24"/>
      <c r="AF625" s="24">
        <f t="shared" si="158"/>
        <v>-178744.79874167309</v>
      </c>
      <c r="AG625" s="24">
        <f t="shared" si="159"/>
        <v>-27151.718262192662</v>
      </c>
      <c r="AI625" s="24">
        <f>IF(OR(B625="Q2",B625="Q3"),Business_peak/E625,Business_nonpeak/E625)</f>
        <v>18181.81818181818</v>
      </c>
      <c r="AJ625" s="24">
        <f>IF(OR(B625="Q2",B625="Q3"),Economic_peak/F625,Economic_nonpeak/F625)</f>
        <v>231.4814814814815</v>
      </c>
      <c r="AO625">
        <f>AF625/AI625</f>
        <v>-9.83096393079202</v>
      </c>
      <c r="AP625">
        <f>AG625/AJ625</f>
        <v>-117.29542289267229</v>
      </c>
    </row>
    <row r="626" spans="1:42" x14ac:dyDescent="0.25">
      <c r="A626" s="6">
        <v>620</v>
      </c>
      <c r="B626" s="1" t="s">
        <v>8</v>
      </c>
      <c r="C626" s="1"/>
      <c r="D626" s="1">
        <v>310</v>
      </c>
      <c r="E626" s="1">
        <v>16</v>
      </c>
      <c r="F626" s="1">
        <v>185</v>
      </c>
      <c r="G626" s="3">
        <v>2</v>
      </c>
      <c r="N626" s="10">
        <f t="shared" si="144"/>
        <v>3200000</v>
      </c>
      <c r="O626" s="10">
        <f t="shared" si="145"/>
        <v>9250000</v>
      </c>
      <c r="P626" s="24">
        <f t="shared" si="156"/>
        <v>12450000</v>
      </c>
      <c r="R626" s="10">
        <f t="shared" si="146"/>
        <v>2000000</v>
      </c>
      <c r="S626" s="10">
        <f t="shared" si="147"/>
        <v>1500000</v>
      </c>
      <c r="T626" s="10">
        <f t="shared" si="148"/>
        <v>23457200</v>
      </c>
      <c r="U626" s="24">
        <f t="shared" si="149"/>
        <v>3112500</v>
      </c>
      <c r="V626" s="10">
        <f t="shared" si="150"/>
        <v>300000</v>
      </c>
      <c r="W626" s="24">
        <f t="shared" si="151"/>
        <v>150163.93079202034</v>
      </c>
      <c r="X626" s="24">
        <f t="shared" si="157"/>
        <v>30519863.930792019</v>
      </c>
      <c r="Z626" s="28">
        <f t="shared" si="152"/>
        <v>-27319863.930792019</v>
      </c>
      <c r="AA626" s="28">
        <f t="shared" si="153"/>
        <v>-21269863.930792019</v>
      </c>
      <c r="AB626" s="29"/>
      <c r="AC626" s="30">
        <f t="shared" si="154"/>
        <v>6103972.7861584043</v>
      </c>
      <c r="AD626" s="30">
        <f t="shared" si="155"/>
        <v>24415891.144633617</v>
      </c>
      <c r="AE626" s="24"/>
      <c r="AF626" s="24">
        <f t="shared" si="158"/>
        <v>-181498.29913490027</v>
      </c>
      <c r="AG626" s="24">
        <f t="shared" si="159"/>
        <v>-81977.789970992526</v>
      </c>
      <c r="AI626" s="24">
        <f>IF(OR(B626="Q2",B626="Q3"),Business_peak/E626,Business_nonpeak/E626)</f>
        <v>12500</v>
      </c>
      <c r="AJ626" s="24">
        <f>IF(OR(B626="Q2",B626="Q3"),Economic_peak/F626,Economic_nonpeak/F626)</f>
        <v>270.27027027027026</v>
      </c>
      <c r="AO626">
        <f>AF626/AI626</f>
        <v>-14.519863930792022</v>
      </c>
      <c r="AP626">
        <f>AG626/AJ626</f>
        <v>-303.31782289267238</v>
      </c>
    </row>
    <row r="627" spans="1:42" x14ac:dyDescent="0.25">
      <c r="A627" s="6">
        <v>621</v>
      </c>
      <c r="B627" s="1" t="s">
        <v>8</v>
      </c>
      <c r="C627" s="1"/>
      <c r="D627" s="1">
        <v>311</v>
      </c>
      <c r="E627" s="1">
        <v>15</v>
      </c>
      <c r="F627" s="1">
        <v>187</v>
      </c>
      <c r="G627" s="3">
        <v>-1</v>
      </c>
      <c r="N627" s="10">
        <f t="shared" si="144"/>
        <v>3000000</v>
      </c>
      <c r="O627" s="10">
        <f t="shared" si="145"/>
        <v>9350000</v>
      </c>
      <c r="P627" s="24">
        <f t="shared" si="156"/>
        <v>12350000</v>
      </c>
      <c r="R627" s="10">
        <f t="shared" si="146"/>
        <v>2000000</v>
      </c>
      <c r="S627" s="10">
        <f t="shared" si="147"/>
        <v>2500000</v>
      </c>
      <c r="T627" s="10">
        <f t="shared" si="148"/>
        <v>15337400</v>
      </c>
      <c r="U627" s="24">
        <f t="shared" si="149"/>
        <v>3087500</v>
      </c>
      <c r="V627" s="10">
        <f t="shared" si="150"/>
        <v>300000</v>
      </c>
      <c r="W627" s="24">
        <f t="shared" si="151"/>
        <v>150163.93079202034</v>
      </c>
      <c r="X627" s="24">
        <f t="shared" si="157"/>
        <v>23375063.930792019</v>
      </c>
      <c r="Z627" s="28">
        <f t="shared" si="152"/>
        <v>-20375063.930792019</v>
      </c>
      <c r="AA627" s="28">
        <f t="shared" si="153"/>
        <v>-14025063.930792019</v>
      </c>
      <c r="AB627" s="29"/>
      <c r="AC627" s="30">
        <f t="shared" si="154"/>
        <v>4675012.7861584043</v>
      </c>
      <c r="AD627" s="30">
        <f t="shared" si="155"/>
        <v>18700051.144633617</v>
      </c>
      <c r="AE627" s="24"/>
      <c r="AF627" s="24">
        <f t="shared" si="158"/>
        <v>-111667.51907722696</v>
      </c>
      <c r="AG627" s="24">
        <f t="shared" si="159"/>
        <v>-50000.273500714531</v>
      </c>
      <c r="AI627" s="24">
        <f>IF(OR(B627="Q2",B627="Q3"),Business_peak/E627,Business_nonpeak/E627)</f>
        <v>13333.333333333334</v>
      </c>
      <c r="AJ627" s="24">
        <f>IF(OR(B627="Q2",B627="Q3"),Economic_peak/F627,Economic_nonpeak/F627)</f>
        <v>267.37967914438502</v>
      </c>
      <c r="AO627">
        <f>AF627/AI627</f>
        <v>-8.375063930792022</v>
      </c>
      <c r="AP627">
        <f>AG627/AJ627</f>
        <v>-187.00102289267235</v>
      </c>
    </row>
    <row r="628" spans="1:42" x14ac:dyDescent="0.25">
      <c r="A628" s="6">
        <v>622</v>
      </c>
      <c r="B628" s="1" t="s">
        <v>8</v>
      </c>
      <c r="C628" s="1"/>
      <c r="D628" s="1">
        <v>311</v>
      </c>
      <c r="E628" s="1">
        <v>14</v>
      </c>
      <c r="F628" s="1">
        <v>125</v>
      </c>
      <c r="G628" s="3">
        <v>1</v>
      </c>
      <c r="N628" s="10">
        <f t="shared" si="144"/>
        <v>2800000</v>
      </c>
      <c r="O628" s="10">
        <f t="shared" si="145"/>
        <v>6250000</v>
      </c>
      <c r="P628" s="24">
        <f t="shared" si="156"/>
        <v>9050000</v>
      </c>
      <c r="R628" s="10">
        <f t="shared" si="146"/>
        <v>2000000</v>
      </c>
      <c r="S628" s="10">
        <f t="shared" si="147"/>
        <v>1500000</v>
      </c>
      <c r="T628" s="10">
        <f t="shared" si="148"/>
        <v>20750600</v>
      </c>
      <c r="U628" s="24">
        <f t="shared" si="149"/>
        <v>2262500</v>
      </c>
      <c r="V628" s="10">
        <f t="shared" si="150"/>
        <v>300000</v>
      </c>
      <c r="W628" s="24">
        <f t="shared" si="151"/>
        <v>150163.93079202034</v>
      </c>
      <c r="X628" s="24">
        <f t="shared" si="157"/>
        <v>26963263.930792019</v>
      </c>
      <c r="Z628" s="28">
        <f t="shared" si="152"/>
        <v>-24163263.930792019</v>
      </c>
      <c r="AA628" s="28">
        <f t="shared" si="153"/>
        <v>-20713263.930792019</v>
      </c>
      <c r="AB628" s="29"/>
      <c r="AC628" s="30">
        <f t="shared" si="154"/>
        <v>5392652.7861584043</v>
      </c>
      <c r="AD628" s="30">
        <f t="shared" si="155"/>
        <v>21570611.144633617</v>
      </c>
      <c r="AE628" s="24"/>
      <c r="AF628" s="24">
        <f t="shared" si="158"/>
        <v>-185189.48472560031</v>
      </c>
      <c r="AG628" s="24">
        <f t="shared" si="159"/>
        <v>-122564.88915706894</v>
      </c>
      <c r="AI628" s="24">
        <f>IF(OR(B628="Q2",B628="Q3"),Business_peak/E628,Business_nonpeak/E628)</f>
        <v>14285.714285714286</v>
      </c>
      <c r="AJ628" s="24">
        <f>IF(OR(B628="Q2",B628="Q3"),Economic_peak/F628,Economic_nonpeak/F628)</f>
        <v>400</v>
      </c>
      <c r="AO628">
        <f>AF628/AI628</f>
        <v>-12.963263930792021</v>
      </c>
      <c r="AP628">
        <f>AG628/AJ628</f>
        <v>-306.41222289267239</v>
      </c>
    </row>
    <row r="629" spans="1:42" x14ac:dyDescent="0.25">
      <c r="A629" s="6">
        <v>623</v>
      </c>
      <c r="B629" s="1" t="s">
        <v>8</v>
      </c>
      <c r="C629" s="1"/>
      <c r="D629" s="1">
        <v>312</v>
      </c>
      <c r="E629" s="1">
        <v>23</v>
      </c>
      <c r="F629" s="1">
        <v>130</v>
      </c>
      <c r="G629" s="3">
        <v>0</v>
      </c>
      <c r="N629" s="10">
        <f t="shared" si="144"/>
        <v>4600000</v>
      </c>
      <c r="O629" s="10">
        <f t="shared" si="145"/>
        <v>6500000</v>
      </c>
      <c r="P629" s="24">
        <f t="shared" si="156"/>
        <v>11100000</v>
      </c>
      <c r="R629" s="10">
        <f t="shared" si="146"/>
        <v>2000000</v>
      </c>
      <c r="S629" s="10">
        <f t="shared" si="147"/>
        <v>2500000</v>
      </c>
      <c r="T629" s="10">
        <f t="shared" si="148"/>
        <v>18044000</v>
      </c>
      <c r="U629" s="24">
        <f t="shared" si="149"/>
        <v>2775000</v>
      </c>
      <c r="V629" s="10">
        <f t="shared" si="150"/>
        <v>300000</v>
      </c>
      <c r="W629" s="24">
        <f t="shared" si="151"/>
        <v>150163.93079202034</v>
      </c>
      <c r="X629" s="24">
        <f t="shared" si="157"/>
        <v>25769163.930792019</v>
      </c>
      <c r="Z629" s="28">
        <f t="shared" si="152"/>
        <v>-21169163.930792019</v>
      </c>
      <c r="AA629" s="28">
        <f t="shared" si="153"/>
        <v>-19269163.930792019</v>
      </c>
      <c r="AB629" s="29"/>
      <c r="AC629" s="30">
        <f t="shared" si="154"/>
        <v>5153832.7861584043</v>
      </c>
      <c r="AD629" s="30">
        <f t="shared" si="155"/>
        <v>20615331.144633617</v>
      </c>
      <c r="AE629" s="24"/>
      <c r="AF629" s="24">
        <f t="shared" si="158"/>
        <v>-24079.686354713231</v>
      </c>
      <c r="AG629" s="24">
        <f t="shared" si="159"/>
        <v>-108579.47034333552</v>
      </c>
      <c r="AI629" s="24">
        <f>IF(OR(B629="Q2",B629="Q3"),Business_peak/E629,Business_nonpeak/E629)</f>
        <v>8695.652173913044</v>
      </c>
      <c r="AJ629" s="24">
        <f>IF(OR(B629="Q2",B629="Q3"),Economic_peak/F629,Economic_nonpeak/F629)</f>
        <v>384.61538461538464</v>
      </c>
      <c r="AO629">
        <f>AF629/AI629</f>
        <v>-2.7691639307920215</v>
      </c>
      <c r="AP629">
        <f>AG629/AJ629</f>
        <v>-282.30662289267235</v>
      </c>
    </row>
    <row r="630" spans="1:42" x14ac:dyDescent="0.25">
      <c r="A630" s="6">
        <v>624</v>
      </c>
      <c r="B630" s="1" t="s">
        <v>8</v>
      </c>
      <c r="C630" s="1"/>
      <c r="D630" s="1">
        <v>312</v>
      </c>
      <c r="E630" s="1">
        <v>19</v>
      </c>
      <c r="F630" s="1">
        <v>185</v>
      </c>
      <c r="G630" s="3">
        <v>2</v>
      </c>
      <c r="N630" s="10">
        <f t="shared" si="144"/>
        <v>3800000</v>
      </c>
      <c r="O630" s="10">
        <f t="shared" si="145"/>
        <v>9250000</v>
      </c>
      <c r="P630" s="24">
        <f t="shared" si="156"/>
        <v>13050000</v>
      </c>
      <c r="R630" s="10">
        <f t="shared" si="146"/>
        <v>2000000</v>
      </c>
      <c r="S630" s="10">
        <f t="shared" si="147"/>
        <v>1500000</v>
      </c>
      <c r="T630" s="10">
        <f t="shared" si="148"/>
        <v>23457200</v>
      </c>
      <c r="U630" s="24">
        <f t="shared" si="149"/>
        <v>3262500</v>
      </c>
      <c r="V630" s="10">
        <f t="shared" si="150"/>
        <v>300000</v>
      </c>
      <c r="W630" s="24">
        <f t="shared" si="151"/>
        <v>150163.93079202034</v>
      </c>
      <c r="X630" s="24">
        <f t="shared" si="157"/>
        <v>30669863.930792019</v>
      </c>
      <c r="Z630" s="28">
        <f t="shared" si="152"/>
        <v>-26869863.930792019</v>
      </c>
      <c r="AA630" s="28">
        <f t="shared" si="153"/>
        <v>-21419863.930792019</v>
      </c>
      <c r="AB630" s="29"/>
      <c r="AC630" s="30">
        <f t="shared" si="154"/>
        <v>6133972.7861584043</v>
      </c>
      <c r="AD630" s="30">
        <f t="shared" si="155"/>
        <v>24535891.144633617</v>
      </c>
      <c r="AE630" s="24"/>
      <c r="AF630" s="24">
        <f t="shared" si="158"/>
        <v>-122840.67295570549</v>
      </c>
      <c r="AG630" s="24">
        <f t="shared" si="159"/>
        <v>-82626.43861964118</v>
      </c>
      <c r="AI630" s="24">
        <f>IF(OR(B630="Q2",B630="Q3"),Business_peak/E630,Business_nonpeak/E630)</f>
        <v>10526.315789473685</v>
      </c>
      <c r="AJ630" s="24">
        <f>IF(OR(B630="Q2",B630="Q3"),Economic_peak/F630,Economic_nonpeak/F630)</f>
        <v>270.27027027027026</v>
      </c>
      <c r="AO630">
        <f>AF630/AI630</f>
        <v>-11.669863930792021</v>
      </c>
      <c r="AP630">
        <f>AG630/AJ630</f>
        <v>-305.71782289267236</v>
      </c>
    </row>
    <row r="631" spans="1:42" x14ac:dyDescent="0.25">
      <c r="A631" s="6">
        <v>625</v>
      </c>
      <c r="B631" s="1" t="s">
        <v>8</v>
      </c>
      <c r="C631" s="1"/>
      <c r="D631" s="1">
        <v>313</v>
      </c>
      <c r="E631" s="1">
        <v>12</v>
      </c>
      <c r="F631" s="1">
        <v>140</v>
      </c>
      <c r="G631" s="3">
        <v>0</v>
      </c>
      <c r="N631" s="10">
        <f t="shared" si="144"/>
        <v>2400000</v>
      </c>
      <c r="O631" s="10">
        <f t="shared" si="145"/>
        <v>7000000</v>
      </c>
      <c r="P631" s="24">
        <f t="shared" si="156"/>
        <v>9400000</v>
      </c>
      <c r="R631" s="10">
        <f t="shared" si="146"/>
        <v>2000000</v>
      </c>
      <c r="S631" s="10">
        <f t="shared" si="147"/>
        <v>2500000</v>
      </c>
      <c r="T631" s="10">
        <f t="shared" si="148"/>
        <v>18044000</v>
      </c>
      <c r="U631" s="24">
        <f t="shared" si="149"/>
        <v>2350000</v>
      </c>
      <c r="V631" s="10">
        <f t="shared" si="150"/>
        <v>300000</v>
      </c>
      <c r="W631" s="24">
        <f t="shared" si="151"/>
        <v>150163.93079202034</v>
      </c>
      <c r="X631" s="24">
        <f t="shared" si="157"/>
        <v>25344163.930792019</v>
      </c>
      <c r="Z631" s="28">
        <f t="shared" si="152"/>
        <v>-22944163.930792019</v>
      </c>
      <c r="AA631" s="28">
        <f t="shared" si="153"/>
        <v>-18344163.930792019</v>
      </c>
      <c r="AB631" s="29"/>
      <c r="AC631" s="30">
        <f t="shared" si="154"/>
        <v>5068832.7861584043</v>
      </c>
      <c r="AD631" s="30">
        <f t="shared" si="155"/>
        <v>20275331.144633617</v>
      </c>
      <c r="AE631" s="24"/>
      <c r="AF631" s="24">
        <f t="shared" si="158"/>
        <v>-222402.73217986702</v>
      </c>
      <c r="AG631" s="24">
        <f t="shared" si="159"/>
        <v>-94823.793890240122</v>
      </c>
      <c r="AI631" s="24">
        <f>IF(OR(B631="Q2",B631="Q3"),Business_peak/E631,Business_nonpeak/E631)</f>
        <v>16666.666666666668</v>
      </c>
      <c r="AJ631" s="24">
        <f>IF(OR(B631="Q2",B631="Q3"),Economic_peak/F631,Economic_nonpeak/F631)</f>
        <v>357.14285714285717</v>
      </c>
      <c r="AO631">
        <f>AF631/AI631</f>
        <v>-13.344163930792019</v>
      </c>
      <c r="AP631">
        <f>AG631/AJ631</f>
        <v>-265.50662289267234</v>
      </c>
    </row>
    <row r="632" spans="1:42" x14ac:dyDescent="0.25">
      <c r="A632" s="6">
        <v>626</v>
      </c>
      <c r="B632" s="1" t="s">
        <v>8</v>
      </c>
      <c r="C632" s="1"/>
      <c r="D632" s="1">
        <v>313</v>
      </c>
      <c r="E632" s="1">
        <v>16</v>
      </c>
      <c r="F632" s="1">
        <v>216</v>
      </c>
      <c r="G632" s="3">
        <v>0</v>
      </c>
      <c r="N632" s="10">
        <f t="shared" si="144"/>
        <v>3200000</v>
      </c>
      <c r="O632" s="10">
        <f t="shared" si="145"/>
        <v>10800000</v>
      </c>
      <c r="P632" s="24">
        <f t="shared" si="156"/>
        <v>14000000</v>
      </c>
      <c r="R632" s="10">
        <f t="shared" si="146"/>
        <v>2000000</v>
      </c>
      <c r="S632" s="10">
        <f t="shared" si="147"/>
        <v>1500000</v>
      </c>
      <c r="T632" s="10">
        <f t="shared" si="148"/>
        <v>18044000</v>
      </c>
      <c r="U632" s="24">
        <f t="shared" si="149"/>
        <v>3500000</v>
      </c>
      <c r="V632" s="10">
        <f t="shared" si="150"/>
        <v>300000</v>
      </c>
      <c r="W632" s="24">
        <f t="shared" si="151"/>
        <v>150163.93079202034</v>
      </c>
      <c r="X632" s="24">
        <f t="shared" si="157"/>
        <v>25494163.930792019</v>
      </c>
      <c r="Z632" s="28">
        <f t="shared" si="152"/>
        <v>-22294163.930792019</v>
      </c>
      <c r="AA632" s="28">
        <f t="shared" si="153"/>
        <v>-14694163.930792019</v>
      </c>
      <c r="AB632" s="29"/>
      <c r="AC632" s="30">
        <f t="shared" si="154"/>
        <v>5098832.7861584043</v>
      </c>
      <c r="AD632" s="30">
        <f t="shared" si="155"/>
        <v>20395331.144633617</v>
      </c>
      <c r="AE632" s="24"/>
      <c r="AF632" s="24">
        <f t="shared" si="158"/>
        <v>-118677.04913490027</v>
      </c>
      <c r="AG632" s="24">
        <f t="shared" si="159"/>
        <v>-44422.829373303786</v>
      </c>
      <c r="AI632" s="24">
        <f>IF(OR(B632="Q2",B632="Q3"),Business_peak/E632,Business_nonpeak/E632)</f>
        <v>12500</v>
      </c>
      <c r="AJ632" s="24">
        <f>IF(OR(B632="Q2",B632="Q3"),Economic_peak/F632,Economic_nonpeak/F632)</f>
        <v>231.4814814814815</v>
      </c>
      <c r="AO632">
        <f>AF632/AI632</f>
        <v>-9.4941639307920216</v>
      </c>
      <c r="AP632">
        <f>AG632/AJ632</f>
        <v>-191.90662289267235</v>
      </c>
    </row>
    <row r="633" spans="1:42" x14ac:dyDescent="0.25">
      <c r="A633" s="6">
        <v>627</v>
      </c>
      <c r="B633" s="1" t="s">
        <v>8</v>
      </c>
      <c r="C633" s="1"/>
      <c r="D633" s="1">
        <v>314</v>
      </c>
      <c r="E633" s="1">
        <v>21</v>
      </c>
      <c r="F633" s="1">
        <v>167</v>
      </c>
      <c r="G633" s="3">
        <v>0</v>
      </c>
      <c r="N633" s="10">
        <f t="shared" si="144"/>
        <v>4200000</v>
      </c>
      <c r="O633" s="10">
        <f t="shared" si="145"/>
        <v>8350000</v>
      </c>
      <c r="P633" s="24">
        <f t="shared" si="156"/>
        <v>12550000</v>
      </c>
      <c r="R633" s="10">
        <f t="shared" si="146"/>
        <v>2000000</v>
      </c>
      <c r="S633" s="10">
        <f t="shared" si="147"/>
        <v>2500000</v>
      </c>
      <c r="T633" s="10">
        <f t="shared" si="148"/>
        <v>18044000</v>
      </c>
      <c r="U633" s="24">
        <f t="shared" si="149"/>
        <v>3137500</v>
      </c>
      <c r="V633" s="10">
        <f t="shared" si="150"/>
        <v>300000</v>
      </c>
      <c r="W633" s="24">
        <f t="shared" si="151"/>
        <v>150163.93079202034</v>
      </c>
      <c r="X633" s="24">
        <f t="shared" si="157"/>
        <v>26131663.930792019</v>
      </c>
      <c r="Z633" s="28">
        <f t="shared" si="152"/>
        <v>-21931663.930792019</v>
      </c>
      <c r="AA633" s="28">
        <f t="shared" si="153"/>
        <v>-17781663.930792019</v>
      </c>
      <c r="AB633" s="29"/>
      <c r="AC633" s="30">
        <f t="shared" si="154"/>
        <v>5226332.7861584043</v>
      </c>
      <c r="AD633" s="30">
        <f t="shared" si="155"/>
        <v>20905331.144633617</v>
      </c>
      <c r="AE633" s="24"/>
      <c r="AF633" s="24">
        <f t="shared" si="158"/>
        <v>-48872.989817066875</v>
      </c>
      <c r="AG633" s="24">
        <f t="shared" si="159"/>
        <v>-75181.623620560582</v>
      </c>
      <c r="AI633" s="24">
        <f>IF(OR(B633="Q2",B633="Q3"),Business_peak/E633,Business_nonpeak/E633)</f>
        <v>9523.8095238095229</v>
      </c>
      <c r="AJ633" s="24">
        <f>IF(OR(B633="Q2",B633="Q3"),Economic_peak/F633,Economic_nonpeak/F633)</f>
        <v>299.40119760479041</v>
      </c>
      <c r="AO633">
        <f>AF633/AI633</f>
        <v>-5.1316639307920227</v>
      </c>
      <c r="AP633">
        <f>AG633/AJ633</f>
        <v>-251.10662289267236</v>
      </c>
    </row>
    <row r="634" spans="1:42" x14ac:dyDescent="0.25">
      <c r="A634" s="6">
        <v>628</v>
      </c>
      <c r="B634" s="1" t="s">
        <v>8</v>
      </c>
      <c r="C634" s="1"/>
      <c r="D634" s="1">
        <v>314</v>
      </c>
      <c r="E634" s="1">
        <v>18</v>
      </c>
      <c r="F634" s="1">
        <v>210</v>
      </c>
      <c r="G634" s="3">
        <v>1</v>
      </c>
      <c r="N634" s="10">
        <f t="shared" si="144"/>
        <v>3600000</v>
      </c>
      <c r="O634" s="10">
        <f t="shared" si="145"/>
        <v>10500000</v>
      </c>
      <c r="P634" s="24">
        <f t="shared" si="156"/>
        <v>14100000</v>
      </c>
      <c r="R634" s="10">
        <f t="shared" si="146"/>
        <v>2000000</v>
      </c>
      <c r="S634" s="10">
        <f t="shared" si="147"/>
        <v>1500000</v>
      </c>
      <c r="T634" s="10">
        <f t="shared" si="148"/>
        <v>20750600</v>
      </c>
      <c r="U634" s="24">
        <f t="shared" si="149"/>
        <v>3525000</v>
      </c>
      <c r="V634" s="10">
        <f t="shared" si="150"/>
        <v>300000</v>
      </c>
      <c r="W634" s="24">
        <f t="shared" si="151"/>
        <v>150163.93079202034</v>
      </c>
      <c r="X634" s="24">
        <f t="shared" si="157"/>
        <v>28225763.930792019</v>
      </c>
      <c r="Z634" s="28">
        <f t="shared" si="152"/>
        <v>-24625763.930792019</v>
      </c>
      <c r="AA634" s="28">
        <f t="shared" si="153"/>
        <v>-17725763.930792019</v>
      </c>
      <c r="AB634" s="29"/>
      <c r="AC634" s="30">
        <f t="shared" si="154"/>
        <v>5645152.7861584043</v>
      </c>
      <c r="AD634" s="30">
        <f t="shared" si="155"/>
        <v>22580611.144633617</v>
      </c>
      <c r="AE634" s="24"/>
      <c r="AF634" s="24">
        <f t="shared" si="158"/>
        <v>-113619.59923102247</v>
      </c>
      <c r="AG634" s="24">
        <f t="shared" si="159"/>
        <v>-57526.719736350555</v>
      </c>
      <c r="AI634" s="24">
        <f>IF(OR(B634="Q2",B634="Q3"),Business_peak/E634,Business_nonpeak/E634)</f>
        <v>11111.111111111111</v>
      </c>
      <c r="AJ634" s="24">
        <f>IF(OR(B634="Q2",B634="Q3"),Economic_peak/F634,Economic_nonpeak/F634)</f>
        <v>238.0952380952381</v>
      </c>
      <c r="AO634">
        <f>AF634/AI634</f>
        <v>-10.225763930792022</v>
      </c>
      <c r="AP634">
        <f>AG634/AJ634</f>
        <v>-241.61222289267232</v>
      </c>
    </row>
    <row r="635" spans="1:42" x14ac:dyDescent="0.25">
      <c r="A635" s="6">
        <v>629</v>
      </c>
      <c r="B635" s="1" t="s">
        <v>8</v>
      </c>
      <c r="C635" s="1"/>
      <c r="D635" s="1">
        <v>315</v>
      </c>
      <c r="E635" s="1">
        <v>15</v>
      </c>
      <c r="F635" s="1">
        <v>155</v>
      </c>
      <c r="G635" s="3">
        <v>-1</v>
      </c>
      <c r="N635" s="10">
        <f t="shared" si="144"/>
        <v>3000000</v>
      </c>
      <c r="O635" s="10">
        <f t="shared" si="145"/>
        <v>7750000</v>
      </c>
      <c r="P635" s="24">
        <f t="shared" si="156"/>
        <v>10750000</v>
      </c>
      <c r="R635" s="10">
        <f t="shared" si="146"/>
        <v>2000000</v>
      </c>
      <c r="S635" s="10">
        <f t="shared" si="147"/>
        <v>2500000</v>
      </c>
      <c r="T635" s="10">
        <f t="shared" si="148"/>
        <v>15337400</v>
      </c>
      <c r="U635" s="24">
        <f t="shared" si="149"/>
        <v>2687500</v>
      </c>
      <c r="V635" s="10">
        <f t="shared" si="150"/>
        <v>300000</v>
      </c>
      <c r="W635" s="24">
        <f t="shared" si="151"/>
        <v>150163.93079202034</v>
      </c>
      <c r="X635" s="24">
        <f t="shared" si="157"/>
        <v>22975063.930792019</v>
      </c>
      <c r="Z635" s="28">
        <f t="shared" si="152"/>
        <v>-19975063.930792019</v>
      </c>
      <c r="AA635" s="28">
        <f t="shared" si="153"/>
        <v>-15225063.930792019</v>
      </c>
      <c r="AB635" s="29"/>
      <c r="AC635" s="30">
        <f t="shared" si="154"/>
        <v>4595012.7861584043</v>
      </c>
      <c r="AD635" s="30">
        <f t="shared" si="155"/>
        <v>18380051.144633617</v>
      </c>
      <c r="AE635" s="24"/>
      <c r="AF635" s="24">
        <f t="shared" si="158"/>
        <v>-106334.18574389363</v>
      </c>
      <c r="AG635" s="24">
        <f t="shared" si="159"/>
        <v>-68580.975126668505</v>
      </c>
      <c r="AI635" s="24">
        <f>IF(OR(B635="Q2",B635="Q3"),Business_peak/E635,Business_nonpeak/E635)</f>
        <v>13333.333333333334</v>
      </c>
      <c r="AJ635" s="24">
        <f>IF(OR(B635="Q2",B635="Q3"),Economic_peak/F635,Economic_nonpeak/F635)</f>
        <v>322.58064516129031</v>
      </c>
      <c r="AO635">
        <f>AF635/AI635</f>
        <v>-7.9750639307920217</v>
      </c>
      <c r="AP635">
        <f>AG635/AJ635</f>
        <v>-212.60102289267238</v>
      </c>
    </row>
    <row r="636" spans="1:42" x14ac:dyDescent="0.25">
      <c r="A636" s="6">
        <v>630</v>
      </c>
      <c r="B636" s="1" t="s">
        <v>8</v>
      </c>
      <c r="C636" s="1"/>
      <c r="D636" s="1">
        <v>315</v>
      </c>
      <c r="E636" s="1">
        <v>14</v>
      </c>
      <c r="F636" s="1">
        <v>153</v>
      </c>
      <c r="G636" s="3">
        <v>2</v>
      </c>
      <c r="N636" s="10">
        <f t="shared" si="144"/>
        <v>2800000</v>
      </c>
      <c r="O636" s="10">
        <f t="shared" si="145"/>
        <v>7650000</v>
      </c>
      <c r="P636" s="24">
        <f t="shared" si="156"/>
        <v>10450000</v>
      </c>
      <c r="R636" s="10">
        <f t="shared" si="146"/>
        <v>2000000</v>
      </c>
      <c r="S636" s="10">
        <f t="shared" si="147"/>
        <v>1500000</v>
      </c>
      <c r="T636" s="10">
        <f t="shared" si="148"/>
        <v>23457200</v>
      </c>
      <c r="U636" s="24">
        <f t="shared" si="149"/>
        <v>2612500</v>
      </c>
      <c r="V636" s="10">
        <f t="shared" si="150"/>
        <v>300000</v>
      </c>
      <c r="W636" s="24">
        <f t="shared" si="151"/>
        <v>150163.93079202034</v>
      </c>
      <c r="X636" s="24">
        <f t="shared" si="157"/>
        <v>30019863.930792019</v>
      </c>
      <c r="Z636" s="28">
        <f t="shared" si="152"/>
        <v>-27219863.930792019</v>
      </c>
      <c r="AA636" s="28">
        <f t="shared" si="153"/>
        <v>-22369863.930792019</v>
      </c>
      <c r="AB636" s="29"/>
      <c r="AC636" s="30">
        <f t="shared" si="154"/>
        <v>6003972.7861584043</v>
      </c>
      <c r="AD636" s="30">
        <f t="shared" si="155"/>
        <v>24015891.144633617</v>
      </c>
      <c r="AE636" s="24"/>
      <c r="AF636" s="24">
        <f t="shared" si="158"/>
        <v>-228855.1990113146</v>
      </c>
      <c r="AG636" s="24">
        <f t="shared" si="159"/>
        <v>-106966.60878845502</v>
      </c>
      <c r="AI636" s="24">
        <f>IF(OR(B636="Q2",B636="Q3"),Business_peak/E636,Business_nonpeak/E636)</f>
        <v>14285.714285714286</v>
      </c>
      <c r="AJ636" s="24">
        <f>IF(OR(B636="Q2",B636="Q3"),Economic_peak/F636,Economic_nonpeak/F636)</f>
        <v>326.79738562091501</v>
      </c>
      <c r="AO636">
        <f>AF636/AI636</f>
        <v>-16.01986393079202</v>
      </c>
      <c r="AP636">
        <f>AG636/AJ636</f>
        <v>-327.31782289267238</v>
      </c>
    </row>
    <row r="637" spans="1:42" x14ac:dyDescent="0.25">
      <c r="A637" s="6">
        <v>631</v>
      </c>
      <c r="B637" s="1" t="s">
        <v>8</v>
      </c>
      <c r="C637" s="1"/>
      <c r="D637" s="1">
        <v>316</v>
      </c>
      <c r="E637" s="1">
        <v>15</v>
      </c>
      <c r="F637" s="1">
        <v>186</v>
      </c>
      <c r="G637" s="3">
        <v>-1</v>
      </c>
      <c r="N637" s="10">
        <f t="shared" si="144"/>
        <v>3000000</v>
      </c>
      <c r="O637" s="10">
        <f t="shared" si="145"/>
        <v>9300000</v>
      </c>
      <c r="P637" s="24">
        <f t="shared" si="156"/>
        <v>12300000</v>
      </c>
      <c r="R637" s="10">
        <f t="shared" si="146"/>
        <v>2000000</v>
      </c>
      <c r="S637" s="10">
        <f t="shared" si="147"/>
        <v>2500000</v>
      </c>
      <c r="T637" s="10">
        <f t="shared" si="148"/>
        <v>15337400</v>
      </c>
      <c r="U637" s="24">
        <f t="shared" si="149"/>
        <v>3075000</v>
      </c>
      <c r="V637" s="10">
        <f t="shared" si="150"/>
        <v>300000</v>
      </c>
      <c r="W637" s="24">
        <f t="shared" si="151"/>
        <v>150163.93079202034</v>
      </c>
      <c r="X637" s="24">
        <f t="shared" si="157"/>
        <v>23362563.930792019</v>
      </c>
      <c r="Z637" s="28">
        <f t="shared" si="152"/>
        <v>-20362563.930792019</v>
      </c>
      <c r="AA637" s="28">
        <f t="shared" si="153"/>
        <v>-14062563.930792019</v>
      </c>
      <c r="AB637" s="29"/>
      <c r="AC637" s="30">
        <f t="shared" si="154"/>
        <v>4672512.7861584043</v>
      </c>
      <c r="AD637" s="30">
        <f t="shared" si="155"/>
        <v>18690051.144633617</v>
      </c>
      <c r="AE637" s="24"/>
      <c r="AF637" s="24">
        <f t="shared" si="158"/>
        <v>-111500.85241056028</v>
      </c>
      <c r="AG637" s="24">
        <f t="shared" si="159"/>
        <v>-50484.145938890419</v>
      </c>
      <c r="AI637" s="24">
        <f>IF(OR(B637="Q2",B637="Q3"),Business_peak/E637,Business_nonpeak/E637)</f>
        <v>13333.333333333334</v>
      </c>
      <c r="AJ637" s="24">
        <f>IF(OR(B637="Q2",B637="Q3"),Economic_peak/F637,Economic_nonpeak/F637)</f>
        <v>268.81720430107526</v>
      </c>
      <c r="AO637">
        <f>AF637/AI637</f>
        <v>-8.362563930792021</v>
      </c>
      <c r="AP637">
        <f>AG637/AJ637</f>
        <v>-187.80102289267236</v>
      </c>
    </row>
    <row r="638" spans="1:42" x14ac:dyDescent="0.25">
      <c r="A638" s="6">
        <v>632</v>
      </c>
      <c r="B638" s="1" t="s">
        <v>8</v>
      </c>
      <c r="C638" s="1"/>
      <c r="D638" s="1">
        <v>316</v>
      </c>
      <c r="E638" s="1">
        <v>17</v>
      </c>
      <c r="F638" s="1">
        <v>200</v>
      </c>
      <c r="G638" s="3">
        <v>2</v>
      </c>
      <c r="N638" s="10">
        <f t="shared" si="144"/>
        <v>3400000</v>
      </c>
      <c r="O638" s="10">
        <f t="shared" si="145"/>
        <v>10000000</v>
      </c>
      <c r="P638" s="24">
        <f t="shared" si="156"/>
        <v>13400000</v>
      </c>
      <c r="R638" s="10">
        <f t="shared" si="146"/>
        <v>2000000</v>
      </c>
      <c r="S638" s="10">
        <f t="shared" si="147"/>
        <v>1500000</v>
      </c>
      <c r="T638" s="10">
        <f t="shared" si="148"/>
        <v>23457200</v>
      </c>
      <c r="U638" s="24">
        <f t="shared" si="149"/>
        <v>3350000</v>
      </c>
      <c r="V638" s="10">
        <f t="shared" si="150"/>
        <v>300000</v>
      </c>
      <c r="W638" s="24">
        <f t="shared" si="151"/>
        <v>150163.93079202034</v>
      </c>
      <c r="X638" s="24">
        <f t="shared" si="157"/>
        <v>30757363.930792019</v>
      </c>
      <c r="Z638" s="28">
        <f t="shared" si="152"/>
        <v>-27357363.930792019</v>
      </c>
      <c r="AA638" s="28">
        <f t="shared" si="153"/>
        <v>-20757363.930792019</v>
      </c>
      <c r="AB638" s="29"/>
      <c r="AC638" s="30">
        <f t="shared" si="154"/>
        <v>6151472.7861584043</v>
      </c>
      <c r="AD638" s="30">
        <f t="shared" si="155"/>
        <v>24605891.144633617</v>
      </c>
      <c r="AE638" s="24"/>
      <c r="AF638" s="24">
        <f t="shared" si="158"/>
        <v>-161851.34036225907</v>
      </c>
      <c r="AG638" s="24">
        <f t="shared" si="159"/>
        <v>-73029.455723168081</v>
      </c>
      <c r="AI638" s="24">
        <f>IF(OR(B638="Q2",B638="Q3"),Business_peak/E638,Business_nonpeak/E638)</f>
        <v>11764.705882352941</v>
      </c>
      <c r="AJ638" s="24">
        <f>IF(OR(B638="Q2",B638="Q3"),Economic_peak/F638,Economic_nonpeak/F638)</f>
        <v>250</v>
      </c>
      <c r="AO638">
        <f>AF638/AI638</f>
        <v>-13.757363930792021</v>
      </c>
      <c r="AP638">
        <f>AG638/AJ638</f>
        <v>-292.11782289267234</v>
      </c>
    </row>
    <row r="639" spans="1:42" x14ac:dyDescent="0.25">
      <c r="A639" s="6">
        <v>633</v>
      </c>
      <c r="B639" s="1" t="s">
        <v>8</v>
      </c>
      <c r="C639" s="1"/>
      <c r="D639" s="1">
        <v>317</v>
      </c>
      <c r="E639" s="1">
        <v>12</v>
      </c>
      <c r="F639" s="1">
        <v>163</v>
      </c>
      <c r="G639" s="3">
        <v>-1</v>
      </c>
      <c r="N639" s="10">
        <f t="shared" si="144"/>
        <v>2400000</v>
      </c>
      <c r="O639" s="10">
        <f t="shared" si="145"/>
        <v>8150000</v>
      </c>
      <c r="P639" s="24">
        <f t="shared" si="156"/>
        <v>10550000</v>
      </c>
      <c r="R639" s="10">
        <f t="shared" si="146"/>
        <v>2000000</v>
      </c>
      <c r="S639" s="10">
        <f t="shared" si="147"/>
        <v>2500000</v>
      </c>
      <c r="T639" s="10">
        <f t="shared" si="148"/>
        <v>15337400</v>
      </c>
      <c r="U639" s="24">
        <f t="shared" si="149"/>
        <v>2637500</v>
      </c>
      <c r="V639" s="10">
        <f t="shared" si="150"/>
        <v>300000</v>
      </c>
      <c r="W639" s="24">
        <f t="shared" si="151"/>
        <v>150163.93079202034</v>
      </c>
      <c r="X639" s="24">
        <f t="shared" si="157"/>
        <v>22925063.930792019</v>
      </c>
      <c r="Z639" s="28">
        <f t="shared" si="152"/>
        <v>-20525063.930792019</v>
      </c>
      <c r="AA639" s="28">
        <f t="shared" si="153"/>
        <v>-14775063.930792019</v>
      </c>
      <c r="AB639" s="29"/>
      <c r="AC639" s="30">
        <f t="shared" si="154"/>
        <v>4585012.7861584043</v>
      </c>
      <c r="AD639" s="30">
        <f t="shared" si="155"/>
        <v>18340051.144633617</v>
      </c>
      <c r="AE639" s="24"/>
      <c r="AF639" s="24">
        <f t="shared" si="158"/>
        <v>-182084.3988465337</v>
      </c>
      <c r="AG639" s="24">
        <f t="shared" si="159"/>
        <v>-62515.651194071273</v>
      </c>
      <c r="AI639" s="24">
        <f>IF(OR(B639="Q2",B639="Q3"),Business_peak/E639,Business_nonpeak/E639)</f>
        <v>16666.666666666668</v>
      </c>
      <c r="AJ639" s="24">
        <f>IF(OR(B639="Q2",B639="Q3"),Economic_peak/F639,Economic_nonpeak/F639)</f>
        <v>306.74846625766872</v>
      </c>
      <c r="AO639">
        <f>AF639/AI639</f>
        <v>-10.925063930792021</v>
      </c>
      <c r="AP639">
        <f>AG639/AJ639</f>
        <v>-203.80102289267234</v>
      </c>
    </row>
    <row r="640" spans="1:42" x14ac:dyDescent="0.25">
      <c r="A640" s="6">
        <v>634</v>
      </c>
      <c r="B640" s="1" t="s">
        <v>8</v>
      </c>
      <c r="C640" s="1"/>
      <c r="D640" s="1">
        <v>317</v>
      </c>
      <c r="E640" s="1">
        <v>20</v>
      </c>
      <c r="F640" s="1">
        <v>156</v>
      </c>
      <c r="G640" s="3">
        <v>2</v>
      </c>
      <c r="N640" s="10">
        <f t="shared" si="144"/>
        <v>4000000</v>
      </c>
      <c r="O640" s="10">
        <f t="shared" si="145"/>
        <v>7800000</v>
      </c>
      <c r="P640" s="24">
        <f t="shared" si="156"/>
        <v>11800000</v>
      </c>
      <c r="R640" s="10">
        <f t="shared" si="146"/>
        <v>2000000</v>
      </c>
      <c r="S640" s="10">
        <f t="shared" si="147"/>
        <v>1500000</v>
      </c>
      <c r="T640" s="10">
        <f t="shared" si="148"/>
        <v>23457200</v>
      </c>
      <c r="U640" s="24">
        <f t="shared" si="149"/>
        <v>2950000</v>
      </c>
      <c r="V640" s="10">
        <f t="shared" si="150"/>
        <v>300000</v>
      </c>
      <c r="W640" s="24">
        <f t="shared" si="151"/>
        <v>150163.93079202034</v>
      </c>
      <c r="X640" s="24">
        <f t="shared" si="157"/>
        <v>30357363.930792019</v>
      </c>
      <c r="Z640" s="28">
        <f t="shared" si="152"/>
        <v>-26357363.930792019</v>
      </c>
      <c r="AA640" s="28">
        <f t="shared" si="153"/>
        <v>-22557363.930792019</v>
      </c>
      <c r="AB640" s="29"/>
      <c r="AC640" s="30">
        <f t="shared" si="154"/>
        <v>6071472.7861584043</v>
      </c>
      <c r="AD640" s="30">
        <f t="shared" si="155"/>
        <v>24285891.144633617</v>
      </c>
      <c r="AE640" s="24"/>
      <c r="AF640" s="24">
        <f t="shared" si="158"/>
        <v>-103573.63930792021</v>
      </c>
      <c r="AG640" s="24">
        <f t="shared" si="159"/>
        <v>-105678.78938867703</v>
      </c>
      <c r="AI640" s="24">
        <f>IF(OR(B640="Q2",B640="Q3"),Business_peak/E640,Business_nonpeak/E640)</f>
        <v>10000</v>
      </c>
      <c r="AJ640" s="24">
        <f>IF(OR(B640="Q2",B640="Q3"),Economic_peak/F640,Economic_nonpeak/F640)</f>
        <v>320.5128205128205</v>
      </c>
      <c r="AO640">
        <f>AF640/AI640</f>
        <v>-10.357363930792021</v>
      </c>
      <c r="AP640">
        <f>AG640/AJ640</f>
        <v>-329.71782289267236</v>
      </c>
    </row>
    <row r="641" spans="1:42" x14ac:dyDescent="0.25">
      <c r="A641" s="6">
        <v>635</v>
      </c>
      <c r="B641" s="1" t="s">
        <v>8</v>
      </c>
      <c r="C641" s="1"/>
      <c r="D641" s="1">
        <v>318</v>
      </c>
      <c r="E641" s="1">
        <v>15</v>
      </c>
      <c r="F641" s="1">
        <v>185</v>
      </c>
      <c r="G641" s="3">
        <v>-2</v>
      </c>
      <c r="N641" s="10">
        <f t="shared" si="144"/>
        <v>3000000</v>
      </c>
      <c r="O641" s="10">
        <f t="shared" si="145"/>
        <v>9250000</v>
      </c>
      <c r="P641" s="24">
        <f t="shared" si="156"/>
        <v>12250000</v>
      </c>
      <c r="R641" s="10">
        <f t="shared" si="146"/>
        <v>2000000</v>
      </c>
      <c r="S641" s="10">
        <f t="shared" si="147"/>
        <v>2500000</v>
      </c>
      <c r="T641" s="10">
        <f t="shared" si="148"/>
        <v>12630800</v>
      </c>
      <c r="U641" s="24">
        <f t="shared" si="149"/>
        <v>3062500</v>
      </c>
      <c r="V641" s="10">
        <f t="shared" si="150"/>
        <v>300000</v>
      </c>
      <c r="W641" s="24">
        <f t="shared" si="151"/>
        <v>150163.93079202034</v>
      </c>
      <c r="X641" s="24">
        <f t="shared" si="157"/>
        <v>20643463.930792019</v>
      </c>
      <c r="Z641" s="28">
        <f t="shared" si="152"/>
        <v>-17643463.930792019</v>
      </c>
      <c r="AA641" s="28">
        <f t="shared" si="153"/>
        <v>-11393463.930792019</v>
      </c>
      <c r="AB641" s="29"/>
      <c r="AC641" s="30">
        <f t="shared" si="154"/>
        <v>4128692.7861584038</v>
      </c>
      <c r="AD641" s="30">
        <f t="shared" si="155"/>
        <v>16514771.144633615</v>
      </c>
      <c r="AE641" s="24"/>
      <c r="AF641" s="24">
        <f t="shared" si="158"/>
        <v>-75246.185743893584</v>
      </c>
      <c r="AG641" s="24">
        <f t="shared" si="159"/>
        <v>-39269.033214235758</v>
      </c>
      <c r="AI641" s="24">
        <f>IF(OR(B641="Q2",B641="Q3"),Business_peak/E641,Business_nonpeak/E641)</f>
        <v>13333.333333333334</v>
      </c>
      <c r="AJ641" s="24">
        <f>IF(OR(B641="Q2",B641="Q3"),Economic_peak/F641,Economic_nonpeak/F641)</f>
        <v>270.27027027027026</v>
      </c>
      <c r="AO641">
        <f>AF641/AI641</f>
        <v>-5.6434639307920182</v>
      </c>
      <c r="AP641">
        <f>AG641/AJ641</f>
        <v>-145.29542289267232</v>
      </c>
    </row>
    <row r="642" spans="1:42" x14ac:dyDescent="0.25">
      <c r="A642" s="6">
        <v>636</v>
      </c>
      <c r="B642" s="1" t="s">
        <v>8</v>
      </c>
      <c r="C642" s="1"/>
      <c r="D642" s="1">
        <v>318</v>
      </c>
      <c r="E642" s="1">
        <v>17</v>
      </c>
      <c r="F642" s="1">
        <v>192</v>
      </c>
      <c r="G642" s="3">
        <v>2</v>
      </c>
      <c r="N642" s="10">
        <f t="shared" si="144"/>
        <v>3400000</v>
      </c>
      <c r="O642" s="10">
        <f t="shared" si="145"/>
        <v>9600000</v>
      </c>
      <c r="P642" s="24">
        <f t="shared" si="156"/>
        <v>13000000</v>
      </c>
      <c r="R642" s="10">
        <f t="shared" si="146"/>
        <v>2000000</v>
      </c>
      <c r="S642" s="10">
        <f t="shared" si="147"/>
        <v>1500000</v>
      </c>
      <c r="T642" s="10">
        <f t="shared" si="148"/>
        <v>23457200</v>
      </c>
      <c r="U642" s="24">
        <f t="shared" si="149"/>
        <v>3250000</v>
      </c>
      <c r="V642" s="10">
        <f t="shared" si="150"/>
        <v>300000</v>
      </c>
      <c r="W642" s="24">
        <f t="shared" si="151"/>
        <v>150163.93079202034</v>
      </c>
      <c r="X642" s="24">
        <f t="shared" si="157"/>
        <v>30657363.930792019</v>
      </c>
      <c r="Z642" s="28">
        <f t="shared" si="152"/>
        <v>-27257363.930792019</v>
      </c>
      <c r="AA642" s="28">
        <f t="shared" si="153"/>
        <v>-21057363.930792019</v>
      </c>
      <c r="AB642" s="29"/>
      <c r="AC642" s="30">
        <f t="shared" si="154"/>
        <v>6131472.7861584043</v>
      </c>
      <c r="AD642" s="30">
        <f t="shared" si="155"/>
        <v>24525891.144633617</v>
      </c>
      <c r="AE642" s="24"/>
      <c r="AF642" s="24">
        <f t="shared" si="158"/>
        <v>-160674.86977402377</v>
      </c>
      <c r="AG642" s="24">
        <f t="shared" si="159"/>
        <v>-77739.01637830009</v>
      </c>
      <c r="AI642" s="24">
        <f>IF(OR(B642="Q2",B642="Q3"),Business_peak/E642,Business_nonpeak/E642)</f>
        <v>11764.705882352941</v>
      </c>
      <c r="AJ642" s="24">
        <f>IF(OR(B642="Q2",B642="Q3"),Economic_peak/F642,Economic_nonpeak/F642)</f>
        <v>260.41666666666669</v>
      </c>
      <c r="AO642">
        <f>AF642/AI642</f>
        <v>-13.657363930792021</v>
      </c>
      <c r="AP642">
        <f>AG642/AJ642</f>
        <v>-298.51782289267231</v>
      </c>
    </row>
    <row r="643" spans="1:42" x14ac:dyDescent="0.25">
      <c r="A643" s="6">
        <v>637</v>
      </c>
      <c r="B643" s="1" t="s">
        <v>8</v>
      </c>
      <c r="C643" s="1"/>
      <c r="D643" s="1">
        <v>319</v>
      </c>
      <c r="E643" s="1">
        <v>23</v>
      </c>
      <c r="F643" s="1">
        <v>163</v>
      </c>
      <c r="G643" s="3">
        <v>0</v>
      </c>
      <c r="N643" s="10">
        <f t="shared" si="144"/>
        <v>4600000</v>
      </c>
      <c r="O643" s="10">
        <f t="shared" si="145"/>
        <v>8150000</v>
      </c>
      <c r="P643" s="24">
        <f t="shared" si="156"/>
        <v>12750000</v>
      </c>
      <c r="R643" s="10">
        <f t="shared" si="146"/>
        <v>2000000</v>
      </c>
      <c r="S643" s="10">
        <f t="shared" si="147"/>
        <v>2500000</v>
      </c>
      <c r="T643" s="10">
        <f t="shared" si="148"/>
        <v>18044000</v>
      </c>
      <c r="U643" s="24">
        <f t="shared" si="149"/>
        <v>3187500</v>
      </c>
      <c r="V643" s="10">
        <f t="shared" si="150"/>
        <v>300000</v>
      </c>
      <c r="W643" s="24">
        <f t="shared" si="151"/>
        <v>150163.93079202034</v>
      </c>
      <c r="X643" s="24">
        <f t="shared" si="157"/>
        <v>26181663.930792019</v>
      </c>
      <c r="Z643" s="28">
        <f t="shared" si="152"/>
        <v>-21581663.930792019</v>
      </c>
      <c r="AA643" s="28">
        <f t="shared" si="153"/>
        <v>-18031663.930792019</v>
      </c>
      <c r="AB643" s="29"/>
      <c r="AC643" s="30">
        <f t="shared" si="154"/>
        <v>5236332.7861584043</v>
      </c>
      <c r="AD643" s="30">
        <f t="shared" si="155"/>
        <v>20945331.144633617</v>
      </c>
      <c r="AE643" s="24"/>
      <c r="AF643" s="24">
        <f t="shared" si="158"/>
        <v>-27666.642876452363</v>
      </c>
      <c r="AG643" s="24">
        <f t="shared" si="159"/>
        <v>-78498.964077506855</v>
      </c>
      <c r="AI643" s="24">
        <f>IF(OR(B643="Q2",B643="Q3"),Business_peak/E643,Business_nonpeak/E643)</f>
        <v>8695.652173913044</v>
      </c>
      <c r="AJ643" s="24">
        <f>IF(OR(B643="Q2",B643="Q3"),Economic_peak/F643,Economic_nonpeak/F643)</f>
        <v>306.74846625766872</v>
      </c>
      <c r="AO643">
        <f>AF643/AI643</f>
        <v>-3.1816639307920216</v>
      </c>
      <c r="AP643">
        <f>AG643/AJ643</f>
        <v>-255.90662289267235</v>
      </c>
    </row>
    <row r="644" spans="1:42" x14ac:dyDescent="0.25">
      <c r="A644" s="6">
        <v>638</v>
      </c>
      <c r="B644" s="1" t="s">
        <v>8</v>
      </c>
      <c r="C644" s="1"/>
      <c r="D644" s="1">
        <v>319</v>
      </c>
      <c r="E644" s="1">
        <v>21</v>
      </c>
      <c r="F644" s="1">
        <v>138</v>
      </c>
      <c r="G644" s="3">
        <v>0</v>
      </c>
      <c r="N644" s="10">
        <f t="shared" si="144"/>
        <v>4200000</v>
      </c>
      <c r="O644" s="10">
        <f t="shared" si="145"/>
        <v>6900000</v>
      </c>
      <c r="P644" s="24">
        <f t="shared" si="156"/>
        <v>11100000</v>
      </c>
      <c r="R644" s="10">
        <f t="shared" si="146"/>
        <v>2000000</v>
      </c>
      <c r="S644" s="10">
        <f t="shared" si="147"/>
        <v>1500000</v>
      </c>
      <c r="T644" s="10">
        <f t="shared" si="148"/>
        <v>18044000</v>
      </c>
      <c r="U644" s="24">
        <f t="shared" si="149"/>
        <v>2775000</v>
      </c>
      <c r="V644" s="10">
        <f t="shared" si="150"/>
        <v>300000</v>
      </c>
      <c r="W644" s="24">
        <f t="shared" si="151"/>
        <v>150163.93079202034</v>
      </c>
      <c r="X644" s="24">
        <f t="shared" si="157"/>
        <v>24769163.930792019</v>
      </c>
      <c r="Z644" s="28">
        <f t="shared" si="152"/>
        <v>-20569163.930792019</v>
      </c>
      <c r="AA644" s="28">
        <f t="shared" si="153"/>
        <v>-17869163.930792019</v>
      </c>
      <c r="AB644" s="29"/>
      <c r="AC644" s="30">
        <f t="shared" si="154"/>
        <v>4953832.7861584043</v>
      </c>
      <c r="AD644" s="30">
        <f t="shared" si="155"/>
        <v>19815331.144633617</v>
      </c>
      <c r="AE644" s="24"/>
      <c r="AF644" s="24">
        <f t="shared" si="158"/>
        <v>-35896.799340876394</v>
      </c>
      <c r="AG644" s="24">
        <f t="shared" si="159"/>
        <v>-93589.356120533455</v>
      </c>
      <c r="AI644" s="24">
        <f>IF(OR(B644="Q2",B644="Q3"),Business_peak/E644,Business_nonpeak/E644)</f>
        <v>9523.8095238095229</v>
      </c>
      <c r="AJ644" s="24">
        <f>IF(OR(B644="Q2",B644="Q3"),Economic_peak/F644,Economic_nonpeak/F644)</f>
        <v>362.31884057971013</v>
      </c>
      <c r="AO644">
        <f>AF644/AI644</f>
        <v>-3.7691639307920219</v>
      </c>
      <c r="AP644">
        <f>AG644/AJ644</f>
        <v>-258.30662289267235</v>
      </c>
    </row>
    <row r="645" spans="1:42" x14ac:dyDescent="0.25">
      <c r="A645" s="6">
        <v>639</v>
      </c>
      <c r="B645" s="1" t="s">
        <v>8</v>
      </c>
      <c r="C645" s="1"/>
      <c r="D645" s="1">
        <v>320</v>
      </c>
      <c r="E645" s="1">
        <v>15</v>
      </c>
      <c r="F645" s="1">
        <v>222</v>
      </c>
      <c r="G645" s="3">
        <v>0</v>
      </c>
      <c r="N645" s="10">
        <f t="shared" si="144"/>
        <v>3000000</v>
      </c>
      <c r="O645" s="10">
        <f t="shared" si="145"/>
        <v>11100000</v>
      </c>
      <c r="P645" s="24">
        <f t="shared" si="156"/>
        <v>14100000</v>
      </c>
      <c r="R645" s="10">
        <f t="shared" si="146"/>
        <v>2000000</v>
      </c>
      <c r="S645" s="10">
        <f t="shared" si="147"/>
        <v>2500000</v>
      </c>
      <c r="T645" s="10">
        <f t="shared" si="148"/>
        <v>18044000</v>
      </c>
      <c r="U645" s="24">
        <f t="shared" si="149"/>
        <v>3525000</v>
      </c>
      <c r="V645" s="10">
        <f t="shared" si="150"/>
        <v>300000</v>
      </c>
      <c r="W645" s="24">
        <f t="shared" si="151"/>
        <v>150163.93079202034</v>
      </c>
      <c r="X645" s="24">
        <f t="shared" si="157"/>
        <v>26519163.930792019</v>
      </c>
      <c r="Z645" s="28">
        <f t="shared" si="152"/>
        <v>-23519163.930792019</v>
      </c>
      <c r="AA645" s="28">
        <f t="shared" si="153"/>
        <v>-15419163.930792019</v>
      </c>
      <c r="AB645" s="29"/>
      <c r="AC645" s="30">
        <f t="shared" si="154"/>
        <v>5303832.7861584043</v>
      </c>
      <c r="AD645" s="30">
        <f t="shared" si="155"/>
        <v>21215331.144633617</v>
      </c>
      <c r="AE645" s="24"/>
      <c r="AF645" s="24">
        <f t="shared" si="158"/>
        <v>-153588.8524105603</v>
      </c>
      <c r="AG645" s="24">
        <f t="shared" si="159"/>
        <v>-45564.554705556831</v>
      </c>
      <c r="AI645" s="24">
        <f>IF(OR(B645="Q2",B645="Q3"),Business_peak/E645,Business_nonpeak/E645)</f>
        <v>13333.333333333334</v>
      </c>
      <c r="AJ645" s="24">
        <f>IF(OR(B645="Q2",B645="Q3"),Economic_peak/F645,Economic_nonpeak/F645)</f>
        <v>225.22522522522522</v>
      </c>
      <c r="AO645">
        <f>AF645/AI645</f>
        <v>-11.519163930792022</v>
      </c>
      <c r="AP645">
        <f>AG645/AJ645</f>
        <v>-202.30662289267235</v>
      </c>
    </row>
    <row r="646" spans="1:42" x14ac:dyDescent="0.25">
      <c r="A646" s="6">
        <v>640</v>
      </c>
      <c r="B646" s="1" t="s">
        <v>8</v>
      </c>
      <c r="C646" s="1"/>
      <c r="D646" s="1">
        <v>320</v>
      </c>
      <c r="E646" s="1">
        <v>23</v>
      </c>
      <c r="F646" s="1">
        <v>226</v>
      </c>
      <c r="G646" s="3">
        <v>1</v>
      </c>
      <c r="N646" s="10">
        <f t="shared" si="144"/>
        <v>4600000</v>
      </c>
      <c r="O646" s="10">
        <f t="shared" si="145"/>
        <v>11300000</v>
      </c>
      <c r="P646" s="24">
        <f t="shared" si="156"/>
        <v>15900000</v>
      </c>
      <c r="R646" s="10">
        <f t="shared" si="146"/>
        <v>2000000</v>
      </c>
      <c r="S646" s="10">
        <f t="shared" si="147"/>
        <v>1500000</v>
      </c>
      <c r="T646" s="10">
        <f t="shared" si="148"/>
        <v>20750600</v>
      </c>
      <c r="U646" s="24">
        <f t="shared" si="149"/>
        <v>3975000</v>
      </c>
      <c r="V646" s="10">
        <f t="shared" si="150"/>
        <v>300000</v>
      </c>
      <c r="W646" s="24">
        <f t="shared" si="151"/>
        <v>150163.93079202034</v>
      </c>
      <c r="X646" s="24">
        <f t="shared" si="157"/>
        <v>28675763.930792019</v>
      </c>
      <c r="Z646" s="28">
        <f t="shared" si="152"/>
        <v>-24075763.930792019</v>
      </c>
      <c r="AA646" s="28">
        <f t="shared" si="153"/>
        <v>-17375763.930792019</v>
      </c>
      <c r="AB646" s="29"/>
      <c r="AC646" s="30">
        <f t="shared" si="154"/>
        <v>5735152.7861584043</v>
      </c>
      <c r="AD646" s="30">
        <f t="shared" si="155"/>
        <v>22940611.144633617</v>
      </c>
      <c r="AE646" s="24"/>
      <c r="AF646" s="24">
        <f t="shared" si="158"/>
        <v>-49354.468963408886</v>
      </c>
      <c r="AG646" s="24">
        <f t="shared" si="159"/>
        <v>-51507.128958555826</v>
      </c>
      <c r="AI646" s="24">
        <f>IF(OR(B646="Q2",B646="Q3"),Business_peak/E646,Business_nonpeak/E646)</f>
        <v>8695.652173913044</v>
      </c>
      <c r="AJ646" s="24">
        <f>IF(OR(B646="Q2",B646="Q3"),Economic_peak/F646,Economic_nonpeak/F646)</f>
        <v>221.23893805309734</v>
      </c>
      <c r="AO646">
        <f>AF646/AI646</f>
        <v>-5.675763930792022</v>
      </c>
      <c r="AP646">
        <f>AG646/AJ646</f>
        <v>-232.81222289267234</v>
      </c>
    </row>
    <row r="647" spans="1:42" x14ac:dyDescent="0.25">
      <c r="A647" s="6">
        <v>641</v>
      </c>
      <c r="B647" s="1" t="s">
        <v>8</v>
      </c>
      <c r="C647" s="1"/>
      <c r="D647" s="1">
        <v>321</v>
      </c>
      <c r="E647" s="1">
        <v>11</v>
      </c>
      <c r="F647" s="1">
        <v>189</v>
      </c>
      <c r="G647" s="3">
        <v>0</v>
      </c>
      <c r="N647" s="10">
        <f t="shared" ref="N647:N710" si="160">IF(OR(B647="Q2",B647="Q3"),E647*Business_peak,E647*Business_nonpeak)</f>
        <v>2200000</v>
      </c>
      <c r="O647" s="10">
        <f t="shared" ref="O647:O710" si="161">IF(OR(B647="Q2",B647="Q3"),F647*Economic_peak,F647*Economic_nonpeak)</f>
        <v>9450000</v>
      </c>
      <c r="P647" s="24">
        <f t="shared" si="156"/>
        <v>11650000</v>
      </c>
      <c r="R647" s="10">
        <f t="shared" ref="R647:R710" si="162">Overheads</f>
        <v>2000000</v>
      </c>
      <c r="S647" s="10">
        <f t="shared" ref="S647:S710" si="163">IF(ISEVEN(A647),mumbai_flight,newyork_flight)</f>
        <v>2500000</v>
      </c>
      <c r="T647" s="10">
        <f t="shared" ref="T647:T710" si="164">IF(G647=VLOOKUP(G647,fuelcost_table,1,FALSE),fuel_perflight*(1+VLOOKUP(G647,fuelcost_table,2,FALSE)),0)</f>
        <v>18044000</v>
      </c>
      <c r="U647" s="24">
        <f t="shared" ref="U647:U710" si="165">tax_r*P647</f>
        <v>2912500</v>
      </c>
      <c r="V647" s="10">
        <f t="shared" ref="V647:V710" si="166">salary_cost/(flights*days)</f>
        <v>300000</v>
      </c>
      <c r="W647" s="24">
        <f t="shared" ref="W647:W710" si="167">lease_daily</f>
        <v>150163.93079202034</v>
      </c>
      <c r="X647" s="24">
        <f t="shared" si="157"/>
        <v>25906663.930792019</v>
      </c>
      <c r="Z647" s="28">
        <f t="shared" ref="Z647:Z710" si="168">N647-$X647</f>
        <v>-23706663.930792019</v>
      </c>
      <c r="AA647" s="28">
        <f t="shared" ref="AA647:AA710" si="169">O647-$X647</f>
        <v>-16456663.930792019</v>
      </c>
      <c r="AB647" s="29"/>
      <c r="AC647" s="30">
        <f t="shared" ref="AC647:AC710" si="170">Business_costp*X647</f>
        <v>5181332.7861584043</v>
      </c>
      <c r="AD647" s="30">
        <f t="shared" ref="AD647:AD710" si="171">Economic_costp*X647</f>
        <v>20725331.144633617</v>
      </c>
      <c r="AE647" s="24"/>
      <c r="AF647" s="24">
        <f t="shared" si="158"/>
        <v>-271030.25328712765</v>
      </c>
      <c r="AG647" s="24">
        <f t="shared" si="159"/>
        <v>-59657.836744093212</v>
      </c>
      <c r="AI647" s="24">
        <f>IF(OR(B647="Q2",B647="Q3"),Business_peak/E647,Business_nonpeak/E647)</f>
        <v>18181.81818181818</v>
      </c>
      <c r="AJ647" s="24">
        <f>IF(OR(B647="Q2",B647="Q3"),Economic_peak/F647,Economic_nonpeak/F647)</f>
        <v>264.55026455026456</v>
      </c>
      <c r="AO647">
        <f>AF647/AI647</f>
        <v>-14.906663930792021</v>
      </c>
      <c r="AP647">
        <f>AG647/AJ647</f>
        <v>-225.50662289267234</v>
      </c>
    </row>
    <row r="648" spans="1:42" x14ac:dyDescent="0.25">
      <c r="A648" s="6">
        <v>642</v>
      </c>
      <c r="B648" s="1" t="s">
        <v>8</v>
      </c>
      <c r="C648" s="1"/>
      <c r="D648" s="1">
        <v>321</v>
      </c>
      <c r="E648" s="1">
        <v>17</v>
      </c>
      <c r="F648" s="1">
        <v>239</v>
      </c>
      <c r="G648" s="3">
        <v>2</v>
      </c>
      <c r="N648" s="10">
        <f t="shared" si="160"/>
        <v>3400000</v>
      </c>
      <c r="O648" s="10">
        <f t="shared" si="161"/>
        <v>11950000</v>
      </c>
      <c r="P648" s="24">
        <f t="shared" ref="P648:P711" si="172">SUM(N648:O648)</f>
        <v>15350000</v>
      </c>
      <c r="R648" s="10">
        <f t="shared" si="162"/>
        <v>2000000</v>
      </c>
      <c r="S648" s="10">
        <f t="shared" si="163"/>
        <v>1500000</v>
      </c>
      <c r="T648" s="10">
        <f t="shared" si="164"/>
        <v>23457200</v>
      </c>
      <c r="U648" s="24">
        <f t="shared" si="165"/>
        <v>3837500</v>
      </c>
      <c r="V648" s="10">
        <f t="shared" si="166"/>
        <v>300000</v>
      </c>
      <c r="W648" s="24">
        <f t="shared" si="167"/>
        <v>150163.93079202034</v>
      </c>
      <c r="X648" s="24">
        <f t="shared" ref="X648:X711" si="173">SUM(R648:W648)</f>
        <v>31244863.930792019</v>
      </c>
      <c r="Z648" s="28">
        <f t="shared" si="168"/>
        <v>-27844863.930792019</v>
      </c>
      <c r="AA648" s="28">
        <f t="shared" si="169"/>
        <v>-19294863.930792019</v>
      </c>
      <c r="AB648" s="29"/>
      <c r="AC648" s="30">
        <f t="shared" si="170"/>
        <v>6248972.7861584043</v>
      </c>
      <c r="AD648" s="30">
        <f t="shared" si="171"/>
        <v>24995891.144633617</v>
      </c>
      <c r="AE648" s="24"/>
      <c r="AF648" s="24">
        <f t="shared" ref="AF648:AF711" si="174">(N648-AC648)/E648</f>
        <v>-167586.63447990615</v>
      </c>
      <c r="AG648" s="24">
        <f t="shared" ref="AG648:AG711" si="175">(O648-AD648)/F648</f>
        <v>-54585.318596793375</v>
      </c>
      <c r="AI648" s="24">
        <f>IF(OR(B648="Q2",B648="Q3"),Business_peak/E648,Business_nonpeak/E648)</f>
        <v>11764.705882352941</v>
      </c>
      <c r="AJ648" s="24">
        <f>IF(OR(B648="Q2",B648="Q3"),Economic_peak/F648,Economic_nonpeak/F648)</f>
        <v>209.20502092050208</v>
      </c>
      <c r="AO648">
        <f>AF648/AI648</f>
        <v>-14.244863930792024</v>
      </c>
      <c r="AP648">
        <f>AG648/AJ648</f>
        <v>-260.91782289267235</v>
      </c>
    </row>
    <row r="649" spans="1:42" x14ac:dyDescent="0.25">
      <c r="A649" s="6">
        <v>643</v>
      </c>
      <c r="B649" s="1" t="s">
        <v>8</v>
      </c>
      <c r="C649" s="1"/>
      <c r="D649" s="1">
        <v>322</v>
      </c>
      <c r="E649" s="1">
        <v>17</v>
      </c>
      <c r="F649" s="1">
        <v>188</v>
      </c>
      <c r="G649" s="3">
        <v>-2</v>
      </c>
      <c r="N649" s="10">
        <f t="shared" si="160"/>
        <v>3400000</v>
      </c>
      <c r="O649" s="10">
        <f t="shared" si="161"/>
        <v>9400000</v>
      </c>
      <c r="P649" s="24">
        <f t="shared" si="172"/>
        <v>12800000</v>
      </c>
      <c r="R649" s="10">
        <f t="shared" si="162"/>
        <v>2000000</v>
      </c>
      <c r="S649" s="10">
        <f t="shared" si="163"/>
        <v>2500000</v>
      </c>
      <c r="T649" s="10">
        <f t="shared" si="164"/>
        <v>12630800</v>
      </c>
      <c r="U649" s="24">
        <f t="shared" si="165"/>
        <v>3200000</v>
      </c>
      <c r="V649" s="10">
        <f t="shared" si="166"/>
        <v>300000</v>
      </c>
      <c r="W649" s="24">
        <f t="shared" si="167"/>
        <v>150163.93079202034</v>
      </c>
      <c r="X649" s="24">
        <f t="shared" si="173"/>
        <v>20780963.930792019</v>
      </c>
      <c r="Z649" s="28">
        <f t="shared" si="168"/>
        <v>-17380963.930792019</v>
      </c>
      <c r="AA649" s="28">
        <f t="shared" si="169"/>
        <v>-11380963.930792019</v>
      </c>
      <c r="AB649" s="29"/>
      <c r="AC649" s="30">
        <f t="shared" si="170"/>
        <v>4156192.7861584038</v>
      </c>
      <c r="AD649" s="30">
        <f t="shared" si="171"/>
        <v>16624771.144633615</v>
      </c>
      <c r="AE649" s="24"/>
      <c r="AF649" s="24">
        <f t="shared" si="174"/>
        <v>-44481.928597553167</v>
      </c>
      <c r="AG649" s="24">
        <f t="shared" si="175"/>
        <v>-38429.633748051143</v>
      </c>
      <c r="AI649" s="24">
        <f>IF(OR(B649="Q2",B649="Q3"),Business_peak/E649,Business_nonpeak/E649)</f>
        <v>11764.705882352941</v>
      </c>
      <c r="AJ649" s="24">
        <f>IF(OR(B649="Q2",B649="Q3"),Economic_peak/F649,Economic_nonpeak/F649)</f>
        <v>265.95744680851061</v>
      </c>
      <c r="AO649">
        <f>AF649/AI649</f>
        <v>-3.7809639307920193</v>
      </c>
      <c r="AP649">
        <f>AG649/AJ649</f>
        <v>-144.49542289267231</v>
      </c>
    </row>
    <row r="650" spans="1:42" x14ac:dyDescent="0.25">
      <c r="A650" s="6">
        <v>644</v>
      </c>
      <c r="B650" s="1" t="s">
        <v>8</v>
      </c>
      <c r="C650" s="1"/>
      <c r="D650" s="1">
        <v>322</v>
      </c>
      <c r="E650" s="1">
        <v>21</v>
      </c>
      <c r="F650" s="1">
        <v>200</v>
      </c>
      <c r="G650" s="3">
        <v>2</v>
      </c>
      <c r="N650" s="10">
        <f t="shared" si="160"/>
        <v>4200000</v>
      </c>
      <c r="O650" s="10">
        <f t="shared" si="161"/>
        <v>10000000</v>
      </c>
      <c r="P650" s="24">
        <f t="shared" si="172"/>
        <v>14200000</v>
      </c>
      <c r="R650" s="10">
        <f t="shared" si="162"/>
        <v>2000000</v>
      </c>
      <c r="S650" s="10">
        <f t="shared" si="163"/>
        <v>1500000</v>
      </c>
      <c r="T650" s="10">
        <f t="shared" si="164"/>
        <v>23457200</v>
      </c>
      <c r="U650" s="24">
        <f t="shared" si="165"/>
        <v>3550000</v>
      </c>
      <c r="V650" s="10">
        <f t="shared" si="166"/>
        <v>300000</v>
      </c>
      <c r="W650" s="24">
        <f t="shared" si="167"/>
        <v>150163.93079202034</v>
      </c>
      <c r="X650" s="24">
        <f t="shared" si="173"/>
        <v>30957363.930792019</v>
      </c>
      <c r="Z650" s="28">
        <f t="shared" si="168"/>
        <v>-26757363.930792019</v>
      </c>
      <c r="AA650" s="28">
        <f t="shared" si="169"/>
        <v>-20957363.930792019</v>
      </c>
      <c r="AB650" s="29"/>
      <c r="AC650" s="30">
        <f t="shared" si="170"/>
        <v>6191472.7861584043</v>
      </c>
      <c r="AD650" s="30">
        <f t="shared" si="171"/>
        <v>24765891.144633617</v>
      </c>
      <c r="AE650" s="24"/>
      <c r="AF650" s="24">
        <f t="shared" si="174"/>
        <v>-94832.037436114493</v>
      </c>
      <c r="AG650" s="24">
        <f t="shared" si="175"/>
        <v>-73829.455723168081</v>
      </c>
      <c r="AI650" s="24">
        <f>IF(OR(B650="Q2",B650="Q3"),Business_peak/E650,Business_nonpeak/E650)</f>
        <v>9523.8095238095229</v>
      </c>
      <c r="AJ650" s="24">
        <f>IF(OR(B650="Q2",B650="Q3"),Economic_peak/F650,Economic_nonpeak/F650)</f>
        <v>250</v>
      </c>
      <c r="AO650">
        <f>AF650/AI650</f>
        <v>-9.9573639307920221</v>
      </c>
      <c r="AP650">
        <f>AG650/AJ650</f>
        <v>-295.31782289267232</v>
      </c>
    </row>
    <row r="651" spans="1:42" x14ac:dyDescent="0.25">
      <c r="A651" s="6">
        <v>645</v>
      </c>
      <c r="B651" s="1" t="s">
        <v>8</v>
      </c>
      <c r="C651" s="1"/>
      <c r="D651" s="1">
        <v>323</v>
      </c>
      <c r="E651" s="1">
        <v>10</v>
      </c>
      <c r="F651" s="1">
        <v>236</v>
      </c>
      <c r="G651" s="3">
        <v>-2</v>
      </c>
      <c r="N651" s="10">
        <f t="shared" si="160"/>
        <v>2000000</v>
      </c>
      <c r="O651" s="10">
        <f t="shared" si="161"/>
        <v>11800000</v>
      </c>
      <c r="P651" s="24">
        <f t="shared" si="172"/>
        <v>13800000</v>
      </c>
      <c r="R651" s="10">
        <f t="shared" si="162"/>
        <v>2000000</v>
      </c>
      <c r="S651" s="10">
        <f t="shared" si="163"/>
        <v>2500000</v>
      </c>
      <c r="T651" s="10">
        <f t="shared" si="164"/>
        <v>12630800</v>
      </c>
      <c r="U651" s="24">
        <f t="shared" si="165"/>
        <v>3450000</v>
      </c>
      <c r="V651" s="10">
        <f t="shared" si="166"/>
        <v>300000</v>
      </c>
      <c r="W651" s="24">
        <f t="shared" si="167"/>
        <v>150163.93079202034</v>
      </c>
      <c r="X651" s="24">
        <f t="shared" si="173"/>
        <v>21030963.930792019</v>
      </c>
      <c r="Z651" s="28">
        <f t="shared" si="168"/>
        <v>-19030963.930792019</v>
      </c>
      <c r="AA651" s="28">
        <f t="shared" si="169"/>
        <v>-9230963.9307920188</v>
      </c>
      <c r="AB651" s="29"/>
      <c r="AC651" s="30">
        <f t="shared" si="170"/>
        <v>4206192.7861584043</v>
      </c>
      <c r="AD651" s="30">
        <f t="shared" si="171"/>
        <v>16824771.144633617</v>
      </c>
      <c r="AE651" s="24"/>
      <c r="AF651" s="24">
        <f t="shared" si="174"/>
        <v>-220619.27861584042</v>
      </c>
      <c r="AG651" s="24">
        <f t="shared" si="175"/>
        <v>-21291.403155227192</v>
      </c>
      <c r="AI651" s="24">
        <f>IF(OR(B651="Q2",B651="Q3"),Business_peak/E651,Business_nonpeak/E651)</f>
        <v>20000</v>
      </c>
      <c r="AJ651" s="24">
        <f>IF(OR(B651="Q2",B651="Q3"),Economic_peak/F651,Economic_nonpeak/F651)</f>
        <v>211.86440677966101</v>
      </c>
      <c r="AO651">
        <f>AF651/AI651</f>
        <v>-11.030963930792021</v>
      </c>
      <c r="AP651">
        <f>AG651/AJ651</f>
        <v>-100.49542289267235</v>
      </c>
    </row>
    <row r="652" spans="1:42" x14ac:dyDescent="0.25">
      <c r="A652" s="6">
        <v>646</v>
      </c>
      <c r="B652" s="1" t="s">
        <v>8</v>
      </c>
      <c r="C652" s="1"/>
      <c r="D652" s="1">
        <v>323</v>
      </c>
      <c r="E652" s="1">
        <v>17</v>
      </c>
      <c r="F652" s="1">
        <v>143</v>
      </c>
      <c r="G652" s="3">
        <v>1</v>
      </c>
      <c r="N652" s="10">
        <f t="shared" si="160"/>
        <v>3400000</v>
      </c>
      <c r="O652" s="10">
        <f t="shared" si="161"/>
        <v>7150000</v>
      </c>
      <c r="P652" s="24">
        <f t="shared" si="172"/>
        <v>10550000</v>
      </c>
      <c r="R652" s="10">
        <f t="shared" si="162"/>
        <v>2000000</v>
      </c>
      <c r="S652" s="10">
        <f t="shared" si="163"/>
        <v>1500000</v>
      </c>
      <c r="T652" s="10">
        <f t="shared" si="164"/>
        <v>20750600</v>
      </c>
      <c r="U652" s="24">
        <f t="shared" si="165"/>
        <v>2637500</v>
      </c>
      <c r="V652" s="10">
        <f t="shared" si="166"/>
        <v>300000</v>
      </c>
      <c r="W652" s="24">
        <f t="shared" si="167"/>
        <v>150163.93079202034</v>
      </c>
      <c r="X652" s="24">
        <f t="shared" si="173"/>
        <v>27338263.930792019</v>
      </c>
      <c r="Z652" s="28">
        <f t="shared" si="168"/>
        <v>-23938263.930792019</v>
      </c>
      <c r="AA652" s="28">
        <f t="shared" si="169"/>
        <v>-20188263.930792019</v>
      </c>
      <c r="AB652" s="29"/>
      <c r="AC652" s="30">
        <f t="shared" si="170"/>
        <v>5467652.7861584043</v>
      </c>
      <c r="AD652" s="30">
        <f t="shared" si="171"/>
        <v>21870611.144633617</v>
      </c>
      <c r="AE652" s="24"/>
      <c r="AF652" s="24">
        <f t="shared" si="174"/>
        <v>-121626.63447990613</v>
      </c>
      <c r="AG652" s="24">
        <f t="shared" si="175"/>
        <v>-102941.33667575956</v>
      </c>
      <c r="AI652" s="24">
        <f>IF(OR(B652="Q2",B652="Q3"),Business_peak/E652,Business_nonpeak/E652)</f>
        <v>11764.705882352941</v>
      </c>
      <c r="AJ652" s="24">
        <f>IF(OR(B652="Q2",B652="Q3"),Economic_peak/F652,Economic_nonpeak/F652)</f>
        <v>349.65034965034965</v>
      </c>
      <c r="AO652">
        <f>AF652/AI652</f>
        <v>-10.338263930792023</v>
      </c>
      <c r="AP652">
        <f>AG652/AJ652</f>
        <v>-294.41222289267233</v>
      </c>
    </row>
    <row r="653" spans="1:42" x14ac:dyDescent="0.25">
      <c r="A653" s="6">
        <v>647</v>
      </c>
      <c r="B653" s="1" t="s">
        <v>8</v>
      </c>
      <c r="C653" s="1"/>
      <c r="D653" s="1">
        <v>324</v>
      </c>
      <c r="E653" s="1">
        <v>18</v>
      </c>
      <c r="F653" s="1">
        <v>147</v>
      </c>
      <c r="G653" s="3">
        <v>0</v>
      </c>
      <c r="N653" s="10">
        <f t="shared" si="160"/>
        <v>3600000</v>
      </c>
      <c r="O653" s="10">
        <f t="shared" si="161"/>
        <v>7350000</v>
      </c>
      <c r="P653" s="24">
        <f t="shared" si="172"/>
        <v>10950000</v>
      </c>
      <c r="R653" s="10">
        <f t="shared" si="162"/>
        <v>2000000</v>
      </c>
      <c r="S653" s="10">
        <f t="shared" si="163"/>
        <v>2500000</v>
      </c>
      <c r="T653" s="10">
        <f t="shared" si="164"/>
        <v>18044000</v>
      </c>
      <c r="U653" s="24">
        <f t="shared" si="165"/>
        <v>2737500</v>
      </c>
      <c r="V653" s="10">
        <f t="shared" si="166"/>
        <v>300000</v>
      </c>
      <c r="W653" s="24">
        <f t="shared" si="167"/>
        <v>150163.93079202034</v>
      </c>
      <c r="X653" s="24">
        <f t="shared" si="173"/>
        <v>25731663.930792019</v>
      </c>
      <c r="Z653" s="28">
        <f t="shared" si="168"/>
        <v>-22131663.930792019</v>
      </c>
      <c r="AA653" s="28">
        <f t="shared" si="169"/>
        <v>-18381663.930792019</v>
      </c>
      <c r="AB653" s="29"/>
      <c r="AC653" s="30">
        <f t="shared" si="170"/>
        <v>5146332.7861584043</v>
      </c>
      <c r="AD653" s="30">
        <f t="shared" si="171"/>
        <v>20585331.144633617</v>
      </c>
      <c r="AE653" s="24"/>
      <c r="AF653" s="24">
        <f t="shared" si="174"/>
        <v>-85907.377008800235</v>
      </c>
      <c r="AG653" s="24">
        <f t="shared" si="175"/>
        <v>-90036.266290024607</v>
      </c>
      <c r="AI653" s="24">
        <f>IF(OR(B653="Q2",B653="Q3"),Business_peak/E653,Business_nonpeak/E653)</f>
        <v>11111.111111111111</v>
      </c>
      <c r="AJ653" s="24">
        <f>IF(OR(B653="Q2",B653="Q3"),Economic_peak/F653,Economic_nonpeak/F653)</f>
        <v>340.13605442176873</v>
      </c>
      <c r="AO653">
        <f>AF653/AI653</f>
        <v>-7.7316639307920214</v>
      </c>
      <c r="AP653">
        <f>AG653/AJ653</f>
        <v>-264.70662289267233</v>
      </c>
    </row>
    <row r="654" spans="1:42" x14ac:dyDescent="0.25">
      <c r="A654" s="6">
        <v>648</v>
      </c>
      <c r="B654" s="1" t="s">
        <v>8</v>
      </c>
      <c r="C654" s="1"/>
      <c r="D654" s="1">
        <v>324</v>
      </c>
      <c r="E654" s="1">
        <v>12</v>
      </c>
      <c r="F654" s="1">
        <v>152</v>
      </c>
      <c r="G654" s="3">
        <v>2</v>
      </c>
      <c r="N654" s="10">
        <f t="shared" si="160"/>
        <v>2400000</v>
      </c>
      <c r="O654" s="10">
        <f t="shared" si="161"/>
        <v>7600000</v>
      </c>
      <c r="P654" s="24">
        <f t="shared" si="172"/>
        <v>10000000</v>
      </c>
      <c r="R654" s="10">
        <f t="shared" si="162"/>
        <v>2000000</v>
      </c>
      <c r="S654" s="10">
        <f t="shared" si="163"/>
        <v>1500000</v>
      </c>
      <c r="T654" s="10">
        <f t="shared" si="164"/>
        <v>23457200</v>
      </c>
      <c r="U654" s="24">
        <f t="shared" si="165"/>
        <v>2500000</v>
      </c>
      <c r="V654" s="10">
        <f t="shared" si="166"/>
        <v>300000</v>
      </c>
      <c r="W654" s="24">
        <f t="shared" si="167"/>
        <v>150163.93079202034</v>
      </c>
      <c r="X654" s="24">
        <f t="shared" si="173"/>
        <v>29907363.930792019</v>
      </c>
      <c r="Z654" s="28">
        <f t="shared" si="168"/>
        <v>-27507363.930792019</v>
      </c>
      <c r="AA654" s="28">
        <f t="shared" si="169"/>
        <v>-22307363.930792019</v>
      </c>
      <c r="AB654" s="29"/>
      <c r="AC654" s="30">
        <f t="shared" si="170"/>
        <v>5981472.7861584043</v>
      </c>
      <c r="AD654" s="30">
        <f t="shared" si="171"/>
        <v>23925891.144633617</v>
      </c>
      <c r="AE654" s="24"/>
      <c r="AF654" s="24">
        <f t="shared" si="174"/>
        <v>-298456.06551320036</v>
      </c>
      <c r="AG654" s="24">
        <f t="shared" si="175"/>
        <v>-107407.17858311591</v>
      </c>
      <c r="AI654" s="24">
        <f>IF(OR(B654="Q2",B654="Q3"),Business_peak/E654,Business_nonpeak/E654)</f>
        <v>16666.666666666668</v>
      </c>
      <c r="AJ654" s="24">
        <f>IF(OR(B654="Q2",B654="Q3"),Economic_peak/F654,Economic_nonpeak/F654)</f>
        <v>328.94736842105266</v>
      </c>
      <c r="AO654">
        <f>AF654/AI654</f>
        <v>-17.90736393079202</v>
      </c>
      <c r="AP654">
        <f>AG654/AJ654</f>
        <v>-326.51782289267231</v>
      </c>
    </row>
    <row r="655" spans="1:42" x14ac:dyDescent="0.25">
      <c r="A655" s="6">
        <v>649</v>
      </c>
      <c r="B655" s="1" t="s">
        <v>8</v>
      </c>
      <c r="C655" s="1"/>
      <c r="D655" s="1">
        <v>325</v>
      </c>
      <c r="E655" s="1">
        <v>28</v>
      </c>
      <c r="F655" s="1">
        <v>206</v>
      </c>
      <c r="G655" s="3">
        <v>-2</v>
      </c>
      <c r="N655" s="10">
        <f t="shared" si="160"/>
        <v>5600000</v>
      </c>
      <c r="O655" s="10">
        <f t="shared" si="161"/>
        <v>10300000</v>
      </c>
      <c r="P655" s="24">
        <f t="shared" si="172"/>
        <v>15900000</v>
      </c>
      <c r="R655" s="10">
        <f t="shared" si="162"/>
        <v>2000000</v>
      </c>
      <c r="S655" s="10">
        <f t="shared" si="163"/>
        <v>2500000</v>
      </c>
      <c r="T655" s="10">
        <f t="shared" si="164"/>
        <v>12630800</v>
      </c>
      <c r="U655" s="24">
        <f t="shared" si="165"/>
        <v>3975000</v>
      </c>
      <c r="V655" s="10">
        <f t="shared" si="166"/>
        <v>300000</v>
      </c>
      <c r="W655" s="24">
        <f t="shared" si="167"/>
        <v>150163.93079202034</v>
      </c>
      <c r="X655" s="24">
        <f t="shared" si="173"/>
        <v>21555963.930792019</v>
      </c>
      <c r="Z655" s="28">
        <f t="shared" si="168"/>
        <v>-15955963.930792019</v>
      </c>
      <c r="AA655" s="28">
        <f t="shared" si="169"/>
        <v>-11255963.930792019</v>
      </c>
      <c r="AB655" s="29"/>
      <c r="AC655" s="30">
        <f t="shared" si="170"/>
        <v>4311192.7861584043</v>
      </c>
      <c r="AD655" s="30">
        <f t="shared" si="171"/>
        <v>17244771.144633617</v>
      </c>
      <c r="AE655" s="24"/>
      <c r="AF655" s="24">
        <f t="shared" si="174"/>
        <v>46028.829065771271</v>
      </c>
      <c r="AG655" s="24">
        <f t="shared" si="175"/>
        <v>-33712.481284629212</v>
      </c>
      <c r="AI655" s="24">
        <f>IF(OR(B655="Q2",B655="Q3"),Business_peak/E655,Business_nonpeak/E655)</f>
        <v>7142.8571428571431</v>
      </c>
      <c r="AJ655" s="24">
        <f>IF(OR(B655="Q2",B655="Q3"),Economic_peak/F655,Economic_nonpeak/F655)</f>
        <v>242.71844660194174</v>
      </c>
      <c r="AO655">
        <f>AF655/AI655</f>
        <v>6.4440360692079777</v>
      </c>
      <c r="AP655">
        <f>AG655/AJ655</f>
        <v>-138.89542289267237</v>
      </c>
    </row>
    <row r="656" spans="1:42" x14ac:dyDescent="0.25">
      <c r="A656" s="6">
        <v>650</v>
      </c>
      <c r="B656" s="1" t="s">
        <v>8</v>
      </c>
      <c r="C656" s="1"/>
      <c r="D656" s="1">
        <v>325</v>
      </c>
      <c r="E656" s="1">
        <v>10</v>
      </c>
      <c r="F656" s="1">
        <v>209</v>
      </c>
      <c r="G656" s="3">
        <v>1</v>
      </c>
      <c r="N656" s="10">
        <f t="shared" si="160"/>
        <v>2000000</v>
      </c>
      <c r="O656" s="10">
        <f t="shared" si="161"/>
        <v>10450000</v>
      </c>
      <c r="P656" s="24">
        <f t="shared" si="172"/>
        <v>12450000</v>
      </c>
      <c r="R656" s="10">
        <f t="shared" si="162"/>
        <v>2000000</v>
      </c>
      <c r="S656" s="10">
        <f t="shared" si="163"/>
        <v>1500000</v>
      </c>
      <c r="T656" s="10">
        <f t="shared" si="164"/>
        <v>20750600</v>
      </c>
      <c r="U656" s="24">
        <f t="shared" si="165"/>
        <v>3112500</v>
      </c>
      <c r="V656" s="10">
        <f t="shared" si="166"/>
        <v>300000</v>
      </c>
      <c r="W656" s="24">
        <f t="shared" si="167"/>
        <v>150163.93079202034</v>
      </c>
      <c r="X656" s="24">
        <f t="shared" si="173"/>
        <v>27813263.930792019</v>
      </c>
      <c r="Z656" s="28">
        <f t="shared" si="168"/>
        <v>-25813263.930792019</v>
      </c>
      <c r="AA656" s="28">
        <f t="shared" si="169"/>
        <v>-17363263.930792019</v>
      </c>
      <c r="AB656" s="29"/>
      <c r="AC656" s="30">
        <f t="shared" si="170"/>
        <v>5562652.7861584043</v>
      </c>
      <c r="AD656" s="30">
        <f t="shared" si="171"/>
        <v>22250611.144633617</v>
      </c>
      <c r="AE656" s="24"/>
      <c r="AF656" s="24">
        <f t="shared" si="174"/>
        <v>-356265.27861584042</v>
      </c>
      <c r="AG656" s="24">
        <f t="shared" si="175"/>
        <v>-56462.254280543624</v>
      </c>
      <c r="AI656" s="24">
        <f>IF(OR(B656="Q2",B656="Q3"),Business_peak/E656,Business_nonpeak/E656)</f>
        <v>20000</v>
      </c>
      <c r="AJ656" s="24">
        <f>IF(OR(B656="Q2",B656="Q3"),Economic_peak/F656,Economic_nonpeak/F656)</f>
        <v>239.23444976076556</v>
      </c>
      <c r="AO656">
        <f>AF656/AI656</f>
        <v>-17.813263930792022</v>
      </c>
      <c r="AP656">
        <f>AG656/AJ656</f>
        <v>-236.01222289267236</v>
      </c>
    </row>
    <row r="657" spans="1:42" x14ac:dyDescent="0.25">
      <c r="A657" s="6">
        <v>651</v>
      </c>
      <c r="B657" s="1" t="s">
        <v>8</v>
      </c>
      <c r="C657" s="1"/>
      <c r="D657" s="1">
        <v>326</v>
      </c>
      <c r="E657" s="1">
        <v>17</v>
      </c>
      <c r="F657" s="1">
        <v>185</v>
      </c>
      <c r="G657" s="3">
        <v>-1</v>
      </c>
      <c r="N657" s="10">
        <f t="shared" si="160"/>
        <v>3400000</v>
      </c>
      <c r="O657" s="10">
        <f t="shared" si="161"/>
        <v>9250000</v>
      </c>
      <c r="P657" s="24">
        <f t="shared" si="172"/>
        <v>12650000</v>
      </c>
      <c r="R657" s="10">
        <f t="shared" si="162"/>
        <v>2000000</v>
      </c>
      <c r="S657" s="10">
        <f t="shared" si="163"/>
        <v>2500000</v>
      </c>
      <c r="T657" s="10">
        <f t="shared" si="164"/>
        <v>15337400</v>
      </c>
      <c r="U657" s="24">
        <f t="shared" si="165"/>
        <v>3162500</v>
      </c>
      <c r="V657" s="10">
        <f t="shared" si="166"/>
        <v>300000</v>
      </c>
      <c r="W657" s="24">
        <f t="shared" si="167"/>
        <v>150163.93079202034</v>
      </c>
      <c r="X657" s="24">
        <f t="shared" si="173"/>
        <v>23450063.930792019</v>
      </c>
      <c r="Z657" s="28">
        <f t="shared" si="168"/>
        <v>-20050063.930792019</v>
      </c>
      <c r="AA657" s="28">
        <f t="shared" si="169"/>
        <v>-14200063.930792019</v>
      </c>
      <c r="AB657" s="29"/>
      <c r="AC657" s="30">
        <f t="shared" si="170"/>
        <v>4690012.7861584043</v>
      </c>
      <c r="AD657" s="30">
        <f t="shared" si="171"/>
        <v>18760051.144633617</v>
      </c>
      <c r="AE657" s="24"/>
      <c r="AF657" s="24">
        <f t="shared" si="174"/>
        <v>-75883.105068141434</v>
      </c>
      <c r="AG657" s="24">
        <f t="shared" si="175"/>
        <v>-51405.681862884419</v>
      </c>
      <c r="AI657" s="24">
        <f>IF(OR(B657="Q2",B657="Q3"),Business_peak/E657,Business_nonpeak/E657)</f>
        <v>11764.705882352941</v>
      </c>
      <c r="AJ657" s="24">
        <f>IF(OR(B657="Q2",B657="Q3"),Economic_peak/F657,Economic_nonpeak/F657)</f>
        <v>270.27027027027026</v>
      </c>
      <c r="AO657">
        <f>AF657/AI657</f>
        <v>-6.4500639307920222</v>
      </c>
      <c r="AP657">
        <f>AG657/AJ657</f>
        <v>-190.20102289267237</v>
      </c>
    </row>
    <row r="658" spans="1:42" x14ac:dyDescent="0.25">
      <c r="A658" s="6">
        <v>652</v>
      </c>
      <c r="B658" s="1" t="s">
        <v>8</v>
      </c>
      <c r="C658" s="1"/>
      <c r="D658" s="1">
        <v>326</v>
      </c>
      <c r="E658" s="1">
        <v>14</v>
      </c>
      <c r="F658" s="1">
        <v>206</v>
      </c>
      <c r="G658" s="3">
        <v>2</v>
      </c>
      <c r="N658" s="10">
        <f t="shared" si="160"/>
        <v>2800000</v>
      </c>
      <c r="O658" s="10">
        <f t="shared" si="161"/>
        <v>10300000</v>
      </c>
      <c r="P658" s="24">
        <f t="shared" si="172"/>
        <v>13100000</v>
      </c>
      <c r="R658" s="10">
        <f t="shared" si="162"/>
        <v>2000000</v>
      </c>
      <c r="S658" s="10">
        <f t="shared" si="163"/>
        <v>1500000</v>
      </c>
      <c r="T658" s="10">
        <f t="shared" si="164"/>
        <v>23457200</v>
      </c>
      <c r="U658" s="24">
        <f t="shared" si="165"/>
        <v>3275000</v>
      </c>
      <c r="V658" s="10">
        <f t="shared" si="166"/>
        <v>300000</v>
      </c>
      <c r="W658" s="24">
        <f t="shared" si="167"/>
        <v>150163.93079202034</v>
      </c>
      <c r="X658" s="24">
        <f t="shared" si="173"/>
        <v>30682363.930792019</v>
      </c>
      <c r="Z658" s="28">
        <f t="shared" si="168"/>
        <v>-27882363.930792019</v>
      </c>
      <c r="AA658" s="28">
        <f t="shared" si="169"/>
        <v>-20382363.930792019</v>
      </c>
      <c r="AB658" s="29"/>
      <c r="AC658" s="30">
        <f t="shared" si="170"/>
        <v>6136472.7861584043</v>
      </c>
      <c r="AD658" s="30">
        <f t="shared" si="171"/>
        <v>24545891.144633617</v>
      </c>
      <c r="AE658" s="24"/>
      <c r="AF658" s="24">
        <f t="shared" si="174"/>
        <v>-238319.48472560031</v>
      </c>
      <c r="AG658" s="24">
        <f t="shared" si="175"/>
        <v>-69154.811381716587</v>
      </c>
      <c r="AI658" s="24">
        <f>IF(OR(B658="Q2",B658="Q3"),Business_peak/E658,Business_nonpeak/E658)</f>
        <v>14285.714285714286</v>
      </c>
      <c r="AJ658" s="24">
        <f>IF(OR(B658="Q2",B658="Q3"),Economic_peak/F658,Economic_nonpeak/F658)</f>
        <v>242.71844660194174</v>
      </c>
      <c r="AO658">
        <f>AF658/AI658</f>
        <v>-16.682363930792022</v>
      </c>
      <c r="AP658">
        <f>AG658/AJ658</f>
        <v>-284.91782289267235</v>
      </c>
    </row>
    <row r="659" spans="1:42" x14ac:dyDescent="0.25">
      <c r="A659" s="6">
        <v>653</v>
      </c>
      <c r="B659" s="1" t="s">
        <v>8</v>
      </c>
      <c r="C659" s="1"/>
      <c r="D659" s="1">
        <v>327</v>
      </c>
      <c r="E659" s="1">
        <v>19</v>
      </c>
      <c r="F659" s="1">
        <v>153</v>
      </c>
      <c r="G659" s="3">
        <v>-1</v>
      </c>
      <c r="N659" s="10">
        <f t="shared" si="160"/>
        <v>3800000</v>
      </c>
      <c r="O659" s="10">
        <f t="shared" si="161"/>
        <v>7650000</v>
      </c>
      <c r="P659" s="24">
        <f t="shared" si="172"/>
        <v>11450000</v>
      </c>
      <c r="R659" s="10">
        <f t="shared" si="162"/>
        <v>2000000</v>
      </c>
      <c r="S659" s="10">
        <f t="shared" si="163"/>
        <v>2500000</v>
      </c>
      <c r="T659" s="10">
        <f t="shared" si="164"/>
        <v>15337400</v>
      </c>
      <c r="U659" s="24">
        <f t="shared" si="165"/>
        <v>2862500</v>
      </c>
      <c r="V659" s="10">
        <f t="shared" si="166"/>
        <v>300000</v>
      </c>
      <c r="W659" s="24">
        <f t="shared" si="167"/>
        <v>150163.93079202034</v>
      </c>
      <c r="X659" s="24">
        <f t="shared" si="173"/>
        <v>23150063.930792019</v>
      </c>
      <c r="Z659" s="28">
        <f t="shared" si="168"/>
        <v>-19350063.930792019</v>
      </c>
      <c r="AA659" s="28">
        <f t="shared" si="169"/>
        <v>-15500063.930792019</v>
      </c>
      <c r="AB659" s="29"/>
      <c r="AC659" s="30">
        <f t="shared" si="170"/>
        <v>4630012.7861584043</v>
      </c>
      <c r="AD659" s="30">
        <f t="shared" si="171"/>
        <v>18520051.144633617</v>
      </c>
      <c r="AE659" s="24"/>
      <c r="AF659" s="24">
        <f t="shared" si="174"/>
        <v>-43684.88348202128</v>
      </c>
      <c r="AG659" s="24">
        <f t="shared" si="175"/>
        <v>-71046.085912638024</v>
      </c>
      <c r="AI659" s="24">
        <f>IF(OR(B659="Q2",B659="Q3"),Business_peak/E659,Business_nonpeak/E659)</f>
        <v>10526.315789473685</v>
      </c>
      <c r="AJ659" s="24">
        <f>IF(OR(B659="Q2",B659="Q3"),Economic_peak/F659,Economic_nonpeak/F659)</f>
        <v>326.79738562091501</v>
      </c>
      <c r="AO659">
        <f>AF659/AI659</f>
        <v>-4.1500639307920215</v>
      </c>
      <c r="AP659">
        <f>AG659/AJ659</f>
        <v>-217.40102289267236</v>
      </c>
    </row>
    <row r="660" spans="1:42" x14ac:dyDescent="0.25">
      <c r="A660" s="6">
        <v>654</v>
      </c>
      <c r="B660" s="1" t="s">
        <v>8</v>
      </c>
      <c r="C660" s="1"/>
      <c r="D660" s="1">
        <v>327</v>
      </c>
      <c r="E660" s="1">
        <v>24</v>
      </c>
      <c r="F660" s="1">
        <v>155</v>
      </c>
      <c r="G660" s="3">
        <v>0</v>
      </c>
      <c r="N660" s="10">
        <f t="shared" si="160"/>
        <v>4800000</v>
      </c>
      <c r="O660" s="10">
        <f t="shared" si="161"/>
        <v>7750000</v>
      </c>
      <c r="P660" s="24">
        <f t="shared" si="172"/>
        <v>12550000</v>
      </c>
      <c r="R660" s="10">
        <f t="shared" si="162"/>
        <v>2000000</v>
      </c>
      <c r="S660" s="10">
        <f t="shared" si="163"/>
        <v>1500000</v>
      </c>
      <c r="T660" s="10">
        <f t="shared" si="164"/>
        <v>18044000</v>
      </c>
      <c r="U660" s="24">
        <f t="shared" si="165"/>
        <v>3137500</v>
      </c>
      <c r="V660" s="10">
        <f t="shared" si="166"/>
        <v>300000</v>
      </c>
      <c r="W660" s="24">
        <f t="shared" si="167"/>
        <v>150163.93079202034</v>
      </c>
      <c r="X660" s="24">
        <f t="shared" si="173"/>
        <v>25131663.930792019</v>
      </c>
      <c r="Z660" s="28">
        <f t="shared" si="168"/>
        <v>-20331663.930792019</v>
      </c>
      <c r="AA660" s="28">
        <f t="shared" si="169"/>
        <v>-17381663.930792019</v>
      </c>
      <c r="AB660" s="29"/>
      <c r="AC660" s="30">
        <f t="shared" si="170"/>
        <v>5026332.7861584043</v>
      </c>
      <c r="AD660" s="30">
        <f t="shared" si="171"/>
        <v>20105331.144633617</v>
      </c>
      <c r="AE660" s="24"/>
      <c r="AF660" s="24">
        <f t="shared" si="174"/>
        <v>-9430.5327566001797</v>
      </c>
      <c r="AG660" s="24">
        <f t="shared" si="175"/>
        <v>-79711.813836345915</v>
      </c>
      <c r="AI660" s="24">
        <f>IF(OR(B660="Q2",B660="Q3"),Business_peak/E660,Business_nonpeak/E660)</f>
        <v>8333.3333333333339</v>
      </c>
      <c r="AJ660" s="24">
        <f>IF(OR(B660="Q2",B660="Q3"),Economic_peak/F660,Economic_nonpeak/F660)</f>
        <v>322.58064516129031</v>
      </c>
      <c r="AO660">
        <f>AF660/AI660</f>
        <v>-1.1316639307920215</v>
      </c>
      <c r="AP660">
        <f>AG660/AJ660</f>
        <v>-247.10662289267236</v>
      </c>
    </row>
    <row r="661" spans="1:42" x14ac:dyDescent="0.25">
      <c r="A661" s="6">
        <v>655</v>
      </c>
      <c r="B661" s="1" t="s">
        <v>8</v>
      </c>
      <c r="C661" s="1"/>
      <c r="D661" s="1">
        <v>328</v>
      </c>
      <c r="E661" s="1">
        <v>16</v>
      </c>
      <c r="F661" s="1">
        <v>155</v>
      </c>
      <c r="G661" s="3">
        <v>-2</v>
      </c>
      <c r="N661" s="10">
        <f t="shared" si="160"/>
        <v>3200000</v>
      </c>
      <c r="O661" s="10">
        <f t="shared" si="161"/>
        <v>7750000</v>
      </c>
      <c r="P661" s="24">
        <f t="shared" si="172"/>
        <v>10950000</v>
      </c>
      <c r="R661" s="10">
        <f t="shared" si="162"/>
        <v>2000000</v>
      </c>
      <c r="S661" s="10">
        <f t="shared" si="163"/>
        <v>2500000</v>
      </c>
      <c r="T661" s="10">
        <f t="shared" si="164"/>
        <v>12630800</v>
      </c>
      <c r="U661" s="24">
        <f t="shared" si="165"/>
        <v>2737500</v>
      </c>
      <c r="V661" s="10">
        <f t="shared" si="166"/>
        <v>300000</v>
      </c>
      <c r="W661" s="24">
        <f t="shared" si="167"/>
        <v>150163.93079202034</v>
      </c>
      <c r="X661" s="24">
        <f t="shared" si="173"/>
        <v>20318463.930792019</v>
      </c>
      <c r="Z661" s="28">
        <f t="shared" si="168"/>
        <v>-17118463.930792019</v>
      </c>
      <c r="AA661" s="28">
        <f t="shared" si="169"/>
        <v>-12568463.930792019</v>
      </c>
      <c r="AB661" s="29"/>
      <c r="AC661" s="30">
        <f t="shared" si="170"/>
        <v>4063692.7861584038</v>
      </c>
      <c r="AD661" s="30">
        <f t="shared" si="171"/>
        <v>16254771.144633615</v>
      </c>
      <c r="AE661" s="24"/>
      <c r="AF661" s="24">
        <f t="shared" si="174"/>
        <v>-53980.79913490024</v>
      </c>
      <c r="AG661" s="24">
        <f t="shared" si="175"/>
        <v>-54869.491255700741</v>
      </c>
      <c r="AI661" s="24">
        <f>IF(OR(B661="Q2",B661="Q3"),Business_peak/E661,Business_nonpeak/E661)</f>
        <v>12500</v>
      </c>
      <c r="AJ661" s="24">
        <f>IF(OR(B661="Q2",B661="Q3"),Economic_peak/F661,Economic_nonpeak/F661)</f>
        <v>322.58064516129031</v>
      </c>
      <c r="AO661">
        <f>AF661/AI661</f>
        <v>-4.318463930792019</v>
      </c>
      <c r="AP661">
        <f>AG661/AJ661</f>
        <v>-170.0954228926723</v>
      </c>
    </row>
    <row r="662" spans="1:42" x14ac:dyDescent="0.25">
      <c r="A662" s="6">
        <v>656</v>
      </c>
      <c r="B662" s="1" t="s">
        <v>8</v>
      </c>
      <c r="C662" s="1"/>
      <c r="D662" s="1">
        <v>328</v>
      </c>
      <c r="E662" s="1">
        <v>24</v>
      </c>
      <c r="F662" s="1">
        <v>207</v>
      </c>
      <c r="G662" s="3">
        <v>1</v>
      </c>
      <c r="N662" s="10">
        <f t="shared" si="160"/>
        <v>4800000</v>
      </c>
      <c r="O662" s="10">
        <f t="shared" si="161"/>
        <v>10350000</v>
      </c>
      <c r="P662" s="24">
        <f t="shared" si="172"/>
        <v>15150000</v>
      </c>
      <c r="R662" s="10">
        <f t="shared" si="162"/>
        <v>2000000</v>
      </c>
      <c r="S662" s="10">
        <f t="shared" si="163"/>
        <v>1500000</v>
      </c>
      <c r="T662" s="10">
        <f t="shared" si="164"/>
        <v>20750600</v>
      </c>
      <c r="U662" s="24">
        <f t="shared" si="165"/>
        <v>3787500</v>
      </c>
      <c r="V662" s="10">
        <f t="shared" si="166"/>
        <v>300000</v>
      </c>
      <c r="W662" s="24">
        <f t="shared" si="167"/>
        <v>150163.93079202034</v>
      </c>
      <c r="X662" s="24">
        <f t="shared" si="173"/>
        <v>28488263.930792019</v>
      </c>
      <c r="Z662" s="28">
        <f t="shared" si="168"/>
        <v>-23688263.930792019</v>
      </c>
      <c r="AA662" s="28">
        <f t="shared" si="169"/>
        <v>-18138263.930792019</v>
      </c>
      <c r="AB662" s="29"/>
      <c r="AC662" s="30">
        <f t="shared" si="170"/>
        <v>5697652.7861584043</v>
      </c>
      <c r="AD662" s="30">
        <f t="shared" si="171"/>
        <v>22790611.144633617</v>
      </c>
      <c r="AE662" s="24"/>
      <c r="AF662" s="24">
        <f t="shared" si="174"/>
        <v>-37402.199423266844</v>
      </c>
      <c r="AG662" s="24">
        <f t="shared" si="175"/>
        <v>-60099.570747022306</v>
      </c>
      <c r="AI662" s="24">
        <f>IF(OR(B662="Q2",B662="Q3"),Business_peak/E662,Business_nonpeak/E662)</f>
        <v>8333.3333333333339</v>
      </c>
      <c r="AJ662" s="24">
        <f>IF(OR(B662="Q2",B662="Q3"),Economic_peak/F662,Economic_nonpeak/F662)</f>
        <v>241.54589371980677</v>
      </c>
      <c r="AO662">
        <f>AF662/AI662</f>
        <v>-4.4882639307920211</v>
      </c>
      <c r="AP662">
        <f>AG662/AJ662</f>
        <v>-248.81222289267234</v>
      </c>
    </row>
    <row r="663" spans="1:42" x14ac:dyDescent="0.25">
      <c r="A663" s="6">
        <v>657</v>
      </c>
      <c r="B663" s="1" t="s">
        <v>8</v>
      </c>
      <c r="C663" s="1"/>
      <c r="D663" s="1">
        <v>329</v>
      </c>
      <c r="E663" s="1">
        <v>25</v>
      </c>
      <c r="F663" s="1">
        <v>182</v>
      </c>
      <c r="G663" s="3">
        <v>-2</v>
      </c>
      <c r="N663" s="10">
        <f t="shared" si="160"/>
        <v>5000000</v>
      </c>
      <c r="O663" s="10">
        <f t="shared" si="161"/>
        <v>9100000</v>
      </c>
      <c r="P663" s="24">
        <f t="shared" si="172"/>
        <v>14100000</v>
      </c>
      <c r="R663" s="10">
        <f t="shared" si="162"/>
        <v>2000000</v>
      </c>
      <c r="S663" s="10">
        <f t="shared" si="163"/>
        <v>2500000</v>
      </c>
      <c r="T663" s="10">
        <f t="shared" si="164"/>
        <v>12630800</v>
      </c>
      <c r="U663" s="24">
        <f t="shared" si="165"/>
        <v>3525000</v>
      </c>
      <c r="V663" s="10">
        <f t="shared" si="166"/>
        <v>300000</v>
      </c>
      <c r="W663" s="24">
        <f t="shared" si="167"/>
        <v>150163.93079202034</v>
      </c>
      <c r="X663" s="24">
        <f t="shared" si="173"/>
        <v>21105963.930792019</v>
      </c>
      <c r="Z663" s="28">
        <f t="shared" si="168"/>
        <v>-16105963.930792019</v>
      </c>
      <c r="AA663" s="28">
        <f t="shared" si="169"/>
        <v>-12005963.930792019</v>
      </c>
      <c r="AB663" s="29"/>
      <c r="AC663" s="30">
        <f t="shared" si="170"/>
        <v>4221192.7861584043</v>
      </c>
      <c r="AD663" s="30">
        <f t="shared" si="171"/>
        <v>16884771.144633617</v>
      </c>
      <c r="AE663" s="24"/>
      <c r="AF663" s="24">
        <f t="shared" si="174"/>
        <v>31152.288553663828</v>
      </c>
      <c r="AG663" s="24">
        <f t="shared" si="175"/>
        <v>-42773.467827657238</v>
      </c>
      <c r="AI663" s="24">
        <f>IF(OR(B663="Q2",B663="Q3"),Business_peak/E663,Business_nonpeak/E663)</f>
        <v>8000</v>
      </c>
      <c r="AJ663" s="24">
        <f>IF(OR(B663="Q2",B663="Q3"),Economic_peak/F663,Economic_nonpeak/F663)</f>
        <v>274.72527472527474</v>
      </c>
      <c r="AO663">
        <f>AF663/AI663</f>
        <v>3.8940360692079783</v>
      </c>
      <c r="AP663">
        <f>AG663/AJ663</f>
        <v>-155.69542289267233</v>
      </c>
    </row>
    <row r="664" spans="1:42" x14ac:dyDescent="0.25">
      <c r="A664" s="6">
        <v>658</v>
      </c>
      <c r="B664" s="1" t="s">
        <v>8</v>
      </c>
      <c r="C664" s="1"/>
      <c r="D664" s="1">
        <v>329</v>
      </c>
      <c r="E664" s="1">
        <v>24</v>
      </c>
      <c r="F664" s="1">
        <v>142</v>
      </c>
      <c r="G664" s="3">
        <v>0</v>
      </c>
      <c r="N664" s="10">
        <f t="shared" si="160"/>
        <v>4800000</v>
      </c>
      <c r="O664" s="10">
        <f t="shared" si="161"/>
        <v>7100000</v>
      </c>
      <c r="P664" s="24">
        <f t="shared" si="172"/>
        <v>11900000</v>
      </c>
      <c r="R664" s="10">
        <f t="shared" si="162"/>
        <v>2000000</v>
      </c>
      <c r="S664" s="10">
        <f t="shared" si="163"/>
        <v>1500000</v>
      </c>
      <c r="T664" s="10">
        <f t="shared" si="164"/>
        <v>18044000</v>
      </c>
      <c r="U664" s="24">
        <f t="shared" si="165"/>
        <v>2975000</v>
      </c>
      <c r="V664" s="10">
        <f t="shared" si="166"/>
        <v>300000</v>
      </c>
      <c r="W664" s="24">
        <f t="shared" si="167"/>
        <v>150163.93079202034</v>
      </c>
      <c r="X664" s="24">
        <f t="shared" si="173"/>
        <v>24969163.930792019</v>
      </c>
      <c r="Z664" s="28">
        <f t="shared" si="168"/>
        <v>-20169163.930792019</v>
      </c>
      <c r="AA664" s="28">
        <f t="shared" si="169"/>
        <v>-17869163.930792019</v>
      </c>
      <c r="AB664" s="29"/>
      <c r="AC664" s="30">
        <f t="shared" si="170"/>
        <v>4993832.7861584043</v>
      </c>
      <c r="AD664" s="30">
        <f t="shared" si="171"/>
        <v>19975331.144633617</v>
      </c>
      <c r="AE664" s="24"/>
      <c r="AF664" s="24">
        <f t="shared" si="174"/>
        <v>-8076.3660899335127</v>
      </c>
      <c r="AG664" s="24">
        <f t="shared" si="175"/>
        <v>-90671.346088969134</v>
      </c>
      <c r="AI664" s="24">
        <f>IF(OR(B664="Q2",B664="Q3"),Business_peak/E664,Business_nonpeak/E664)</f>
        <v>8333.3333333333339</v>
      </c>
      <c r="AJ664" s="24">
        <f>IF(OR(B664="Q2",B664="Q3"),Economic_peak/F664,Economic_nonpeak/F664)</f>
        <v>352.11267605633805</v>
      </c>
      <c r="AO664">
        <f>AF664/AI664</f>
        <v>-0.96916393079202146</v>
      </c>
      <c r="AP664">
        <f>AG664/AJ664</f>
        <v>-257.50662289267234</v>
      </c>
    </row>
    <row r="665" spans="1:42" x14ac:dyDescent="0.25">
      <c r="A665" s="6">
        <v>659</v>
      </c>
      <c r="B665" s="1" t="s">
        <v>8</v>
      </c>
      <c r="C665" s="1"/>
      <c r="D665" s="1">
        <v>330</v>
      </c>
      <c r="E665" s="1">
        <v>27</v>
      </c>
      <c r="F665" s="1">
        <v>210</v>
      </c>
      <c r="G665" s="3">
        <v>-2</v>
      </c>
      <c r="N665" s="10">
        <f t="shared" si="160"/>
        <v>5400000</v>
      </c>
      <c r="O665" s="10">
        <f t="shared" si="161"/>
        <v>10500000</v>
      </c>
      <c r="P665" s="24">
        <f t="shared" si="172"/>
        <v>15900000</v>
      </c>
      <c r="R665" s="10">
        <f t="shared" si="162"/>
        <v>2000000</v>
      </c>
      <c r="S665" s="10">
        <f t="shared" si="163"/>
        <v>2500000</v>
      </c>
      <c r="T665" s="10">
        <f t="shared" si="164"/>
        <v>12630800</v>
      </c>
      <c r="U665" s="24">
        <f t="shared" si="165"/>
        <v>3975000</v>
      </c>
      <c r="V665" s="10">
        <f t="shared" si="166"/>
        <v>300000</v>
      </c>
      <c r="W665" s="24">
        <f t="shared" si="167"/>
        <v>150163.93079202034</v>
      </c>
      <c r="X665" s="24">
        <f t="shared" si="173"/>
        <v>21555963.930792019</v>
      </c>
      <c r="Z665" s="28">
        <f t="shared" si="168"/>
        <v>-16155963.930792019</v>
      </c>
      <c r="AA665" s="28">
        <f t="shared" si="169"/>
        <v>-11055963.930792019</v>
      </c>
      <c r="AB665" s="29"/>
      <c r="AC665" s="30">
        <f t="shared" si="170"/>
        <v>4311192.7861584043</v>
      </c>
      <c r="AD665" s="30">
        <f t="shared" si="171"/>
        <v>17244771.144633617</v>
      </c>
      <c r="AE665" s="24"/>
      <c r="AF665" s="24">
        <f t="shared" si="174"/>
        <v>40326.193105244281</v>
      </c>
      <c r="AG665" s="24">
        <f t="shared" si="175"/>
        <v>-32117.957831588654</v>
      </c>
      <c r="AI665" s="24">
        <f>IF(OR(B665="Q2",B665="Q3"),Business_peak/E665,Business_nonpeak/E665)</f>
        <v>7407.4074074074078</v>
      </c>
      <c r="AJ665" s="24">
        <f>IF(OR(B665="Q2",B665="Q3"),Economic_peak/F665,Economic_nonpeak/F665)</f>
        <v>238.0952380952381</v>
      </c>
      <c r="AO665">
        <f>AF665/AI665</f>
        <v>5.4440360692079777</v>
      </c>
      <c r="AP665">
        <f>AG665/AJ665</f>
        <v>-134.89542289267234</v>
      </c>
    </row>
    <row r="666" spans="1:42" x14ac:dyDescent="0.25">
      <c r="A666" s="6">
        <v>660</v>
      </c>
      <c r="B666" s="1" t="s">
        <v>8</v>
      </c>
      <c r="C666" s="1"/>
      <c r="D666" s="1">
        <v>330</v>
      </c>
      <c r="E666" s="1">
        <v>19</v>
      </c>
      <c r="F666" s="1">
        <v>128</v>
      </c>
      <c r="G666" s="3">
        <v>1</v>
      </c>
      <c r="N666" s="10">
        <f t="shared" si="160"/>
        <v>3800000</v>
      </c>
      <c r="O666" s="10">
        <f t="shared" si="161"/>
        <v>6400000</v>
      </c>
      <c r="P666" s="24">
        <f t="shared" si="172"/>
        <v>10200000</v>
      </c>
      <c r="R666" s="10">
        <f t="shared" si="162"/>
        <v>2000000</v>
      </c>
      <c r="S666" s="10">
        <f t="shared" si="163"/>
        <v>1500000</v>
      </c>
      <c r="T666" s="10">
        <f t="shared" si="164"/>
        <v>20750600</v>
      </c>
      <c r="U666" s="24">
        <f t="shared" si="165"/>
        <v>2550000</v>
      </c>
      <c r="V666" s="10">
        <f t="shared" si="166"/>
        <v>300000</v>
      </c>
      <c r="W666" s="24">
        <f t="shared" si="167"/>
        <v>150163.93079202034</v>
      </c>
      <c r="X666" s="24">
        <f t="shared" si="173"/>
        <v>27250763.930792019</v>
      </c>
      <c r="Z666" s="28">
        <f t="shared" si="168"/>
        <v>-23450763.930792019</v>
      </c>
      <c r="AA666" s="28">
        <f t="shared" si="169"/>
        <v>-20850763.930792019</v>
      </c>
      <c r="AB666" s="29"/>
      <c r="AC666" s="30">
        <f t="shared" si="170"/>
        <v>5450152.7861584043</v>
      </c>
      <c r="AD666" s="30">
        <f t="shared" si="171"/>
        <v>21800611.144633617</v>
      </c>
      <c r="AE666" s="24"/>
      <c r="AF666" s="24">
        <f t="shared" si="174"/>
        <v>-86850.146639916013</v>
      </c>
      <c r="AG666" s="24">
        <f t="shared" si="175"/>
        <v>-120317.27456745013</v>
      </c>
      <c r="AI666" s="24">
        <f>IF(OR(B666="Q2",B666="Q3"),Business_peak/E666,Business_nonpeak/E666)</f>
        <v>10526.315789473685</v>
      </c>
      <c r="AJ666" s="24">
        <f>IF(OR(B666="Q2",B666="Q3"),Economic_peak/F666,Economic_nonpeak/F666)</f>
        <v>390.625</v>
      </c>
      <c r="AO666">
        <f>AF666/AI666</f>
        <v>-8.2507639307920204</v>
      </c>
      <c r="AP666">
        <f>AG666/AJ666</f>
        <v>-308.01222289267236</v>
      </c>
    </row>
    <row r="667" spans="1:42" x14ac:dyDescent="0.25">
      <c r="A667" s="6">
        <v>661</v>
      </c>
      <c r="B667" s="1" t="s">
        <v>8</v>
      </c>
      <c r="C667" s="1"/>
      <c r="D667" s="1">
        <v>331</v>
      </c>
      <c r="E667" s="1">
        <v>20</v>
      </c>
      <c r="F667" s="1">
        <v>162</v>
      </c>
      <c r="G667" s="3">
        <v>-1</v>
      </c>
      <c r="N667" s="10">
        <f t="shared" si="160"/>
        <v>4000000</v>
      </c>
      <c r="O667" s="10">
        <f t="shared" si="161"/>
        <v>8100000</v>
      </c>
      <c r="P667" s="24">
        <f t="shared" si="172"/>
        <v>12100000</v>
      </c>
      <c r="R667" s="10">
        <f t="shared" si="162"/>
        <v>2000000</v>
      </c>
      <c r="S667" s="10">
        <f t="shared" si="163"/>
        <v>2500000</v>
      </c>
      <c r="T667" s="10">
        <f t="shared" si="164"/>
        <v>15337400</v>
      </c>
      <c r="U667" s="24">
        <f t="shared" si="165"/>
        <v>3025000</v>
      </c>
      <c r="V667" s="10">
        <f t="shared" si="166"/>
        <v>300000</v>
      </c>
      <c r="W667" s="24">
        <f t="shared" si="167"/>
        <v>150163.93079202034</v>
      </c>
      <c r="X667" s="24">
        <f t="shared" si="173"/>
        <v>23312563.930792019</v>
      </c>
      <c r="Z667" s="28">
        <f t="shared" si="168"/>
        <v>-19312563.930792019</v>
      </c>
      <c r="AA667" s="28">
        <f t="shared" si="169"/>
        <v>-15212563.930792019</v>
      </c>
      <c r="AB667" s="29"/>
      <c r="AC667" s="30">
        <f t="shared" si="170"/>
        <v>4662512.7861584043</v>
      </c>
      <c r="AD667" s="30">
        <f t="shared" si="171"/>
        <v>18650051.144633617</v>
      </c>
      <c r="AE667" s="24"/>
      <c r="AF667" s="24">
        <f t="shared" si="174"/>
        <v>-33125.639307920217</v>
      </c>
      <c r="AG667" s="24">
        <f t="shared" si="175"/>
        <v>-65123.772497738377</v>
      </c>
      <c r="AI667" s="24">
        <f>IF(OR(B667="Q2",B667="Q3"),Business_peak/E667,Business_nonpeak/E667)</f>
        <v>10000</v>
      </c>
      <c r="AJ667" s="24">
        <f>IF(OR(B667="Q2",B667="Q3"),Economic_peak/F667,Economic_nonpeak/F667)</f>
        <v>308.64197530864197</v>
      </c>
      <c r="AO667">
        <f>AF667/AI667</f>
        <v>-3.3125639307920216</v>
      </c>
      <c r="AP667">
        <f>AG667/AJ667</f>
        <v>-211.00102289267235</v>
      </c>
    </row>
    <row r="668" spans="1:42" x14ac:dyDescent="0.25">
      <c r="A668" s="6">
        <v>662</v>
      </c>
      <c r="B668" s="1" t="s">
        <v>8</v>
      </c>
      <c r="C668" s="1"/>
      <c r="D668" s="1">
        <v>331</v>
      </c>
      <c r="E668" s="1">
        <v>27</v>
      </c>
      <c r="F668" s="1">
        <v>134</v>
      </c>
      <c r="G668" s="3">
        <v>0</v>
      </c>
      <c r="N668" s="10">
        <f t="shared" si="160"/>
        <v>5400000</v>
      </c>
      <c r="O668" s="10">
        <f t="shared" si="161"/>
        <v>6700000</v>
      </c>
      <c r="P668" s="24">
        <f t="shared" si="172"/>
        <v>12100000</v>
      </c>
      <c r="R668" s="10">
        <f t="shared" si="162"/>
        <v>2000000</v>
      </c>
      <c r="S668" s="10">
        <f t="shared" si="163"/>
        <v>1500000</v>
      </c>
      <c r="T668" s="10">
        <f t="shared" si="164"/>
        <v>18044000</v>
      </c>
      <c r="U668" s="24">
        <f t="shared" si="165"/>
        <v>3025000</v>
      </c>
      <c r="V668" s="10">
        <f t="shared" si="166"/>
        <v>300000</v>
      </c>
      <c r="W668" s="24">
        <f t="shared" si="167"/>
        <v>150163.93079202034</v>
      </c>
      <c r="X668" s="24">
        <f t="shared" si="173"/>
        <v>25019163.930792019</v>
      </c>
      <c r="Z668" s="28">
        <f t="shared" si="168"/>
        <v>-19619163.930792019</v>
      </c>
      <c r="AA668" s="28">
        <f t="shared" si="169"/>
        <v>-18319163.930792019</v>
      </c>
      <c r="AB668" s="29"/>
      <c r="AC668" s="30">
        <f t="shared" si="170"/>
        <v>5003832.7861584043</v>
      </c>
      <c r="AD668" s="30">
        <f t="shared" si="171"/>
        <v>20015331.144633617</v>
      </c>
      <c r="AE668" s="24"/>
      <c r="AF668" s="24">
        <f t="shared" si="174"/>
        <v>14672.859771910951</v>
      </c>
      <c r="AG668" s="24">
        <f t="shared" si="175"/>
        <v>-99368.14287040013</v>
      </c>
      <c r="AI668" s="24">
        <f>IF(OR(B668="Q2",B668="Q3"),Business_peak/E668,Business_nonpeak/E668)</f>
        <v>7407.4074074074078</v>
      </c>
      <c r="AJ668" s="24">
        <f>IF(OR(B668="Q2",B668="Q3"),Economic_peak/F668,Economic_nonpeak/F668)</f>
        <v>373.13432835820896</v>
      </c>
      <c r="AO668">
        <f>AF668/AI668</f>
        <v>1.9808360692079783</v>
      </c>
      <c r="AP668">
        <f>AG668/AJ668</f>
        <v>-266.30662289267235</v>
      </c>
    </row>
    <row r="669" spans="1:42" x14ac:dyDescent="0.25">
      <c r="A669" s="6">
        <v>663</v>
      </c>
      <c r="B669" s="1" t="s">
        <v>8</v>
      </c>
      <c r="C669" s="1"/>
      <c r="D669" s="1">
        <v>332</v>
      </c>
      <c r="E669" s="1">
        <v>25</v>
      </c>
      <c r="F669" s="1">
        <v>147</v>
      </c>
      <c r="G669" s="3">
        <v>-1</v>
      </c>
      <c r="N669" s="10">
        <f t="shared" si="160"/>
        <v>5000000</v>
      </c>
      <c r="O669" s="10">
        <f t="shared" si="161"/>
        <v>7350000</v>
      </c>
      <c r="P669" s="24">
        <f t="shared" si="172"/>
        <v>12350000</v>
      </c>
      <c r="R669" s="10">
        <f t="shared" si="162"/>
        <v>2000000</v>
      </c>
      <c r="S669" s="10">
        <f t="shared" si="163"/>
        <v>2500000</v>
      </c>
      <c r="T669" s="10">
        <f t="shared" si="164"/>
        <v>15337400</v>
      </c>
      <c r="U669" s="24">
        <f t="shared" si="165"/>
        <v>3087500</v>
      </c>
      <c r="V669" s="10">
        <f t="shared" si="166"/>
        <v>300000</v>
      </c>
      <c r="W669" s="24">
        <f t="shared" si="167"/>
        <v>150163.93079202034</v>
      </c>
      <c r="X669" s="24">
        <f t="shared" si="173"/>
        <v>23375063.930792019</v>
      </c>
      <c r="Z669" s="28">
        <f t="shared" si="168"/>
        <v>-18375063.930792019</v>
      </c>
      <c r="AA669" s="28">
        <f t="shared" si="169"/>
        <v>-16025063.930792019</v>
      </c>
      <c r="AB669" s="29"/>
      <c r="AC669" s="30">
        <f t="shared" si="170"/>
        <v>4675012.7861584043</v>
      </c>
      <c r="AD669" s="30">
        <f t="shared" si="171"/>
        <v>18700051.144633617</v>
      </c>
      <c r="AE669" s="24"/>
      <c r="AF669" s="24">
        <f t="shared" si="174"/>
        <v>12999.488553663827</v>
      </c>
      <c r="AG669" s="24">
        <f t="shared" si="175"/>
        <v>-77211.232276419163</v>
      </c>
      <c r="AI669" s="24">
        <f>IF(OR(B669="Q2",B669="Q3"),Business_peak/E669,Business_nonpeak/E669)</f>
        <v>8000</v>
      </c>
      <c r="AJ669" s="24">
        <f>IF(OR(B669="Q2",B669="Q3"),Economic_peak/F669,Economic_nonpeak/F669)</f>
        <v>340.13605442176873</v>
      </c>
      <c r="AO669">
        <f>AF669/AI669</f>
        <v>1.6249360692079784</v>
      </c>
      <c r="AP669">
        <f>AG669/AJ669</f>
        <v>-227.00102289267232</v>
      </c>
    </row>
    <row r="670" spans="1:42" x14ac:dyDescent="0.25">
      <c r="A670" s="6">
        <v>664</v>
      </c>
      <c r="B670" s="1" t="s">
        <v>8</v>
      </c>
      <c r="C670" s="1"/>
      <c r="D670" s="1">
        <v>332</v>
      </c>
      <c r="E670" s="1">
        <v>21</v>
      </c>
      <c r="F670" s="1">
        <v>175</v>
      </c>
      <c r="G670" s="3">
        <v>1</v>
      </c>
      <c r="N670" s="10">
        <f t="shared" si="160"/>
        <v>4200000</v>
      </c>
      <c r="O670" s="10">
        <f t="shared" si="161"/>
        <v>8750000</v>
      </c>
      <c r="P670" s="24">
        <f t="shared" si="172"/>
        <v>12950000</v>
      </c>
      <c r="R670" s="10">
        <f t="shared" si="162"/>
        <v>2000000</v>
      </c>
      <c r="S670" s="10">
        <f t="shared" si="163"/>
        <v>1500000</v>
      </c>
      <c r="T670" s="10">
        <f t="shared" si="164"/>
        <v>20750600</v>
      </c>
      <c r="U670" s="24">
        <f t="shared" si="165"/>
        <v>3237500</v>
      </c>
      <c r="V670" s="10">
        <f t="shared" si="166"/>
        <v>300000</v>
      </c>
      <c r="W670" s="24">
        <f t="shared" si="167"/>
        <v>150163.93079202034</v>
      </c>
      <c r="X670" s="24">
        <f t="shared" si="173"/>
        <v>27938263.930792019</v>
      </c>
      <c r="Z670" s="28">
        <f t="shared" si="168"/>
        <v>-23738263.930792019</v>
      </c>
      <c r="AA670" s="28">
        <f t="shared" si="169"/>
        <v>-19188263.930792019</v>
      </c>
      <c r="AB670" s="29"/>
      <c r="AC670" s="30">
        <f t="shared" si="170"/>
        <v>5587652.7861584043</v>
      </c>
      <c r="AD670" s="30">
        <f t="shared" si="171"/>
        <v>22350611.144633617</v>
      </c>
      <c r="AE670" s="24"/>
      <c r="AF670" s="24">
        <f t="shared" si="174"/>
        <v>-66078.704102781165</v>
      </c>
      <c r="AG670" s="24">
        <f t="shared" si="175"/>
        <v>-77717.777969334958</v>
      </c>
      <c r="AI670" s="24">
        <f>IF(OR(B670="Q2",B670="Q3"),Business_peak/E670,Business_nonpeak/E670)</f>
        <v>9523.8095238095229</v>
      </c>
      <c r="AJ670" s="24">
        <f>IF(OR(B670="Q2",B670="Q3"),Economic_peak/F670,Economic_nonpeak/F670)</f>
        <v>285.71428571428572</v>
      </c>
      <c r="AO670">
        <f>AF670/AI670</f>
        <v>-6.9382639307920231</v>
      </c>
      <c r="AP670">
        <f>AG670/AJ670</f>
        <v>-272.01222289267236</v>
      </c>
    </row>
    <row r="671" spans="1:42" x14ac:dyDescent="0.25">
      <c r="A671" s="6">
        <v>665</v>
      </c>
      <c r="B671" s="1" t="s">
        <v>8</v>
      </c>
      <c r="C671" s="1"/>
      <c r="D671" s="1">
        <v>333</v>
      </c>
      <c r="E671" s="1">
        <v>17</v>
      </c>
      <c r="F671" s="1">
        <v>230</v>
      </c>
      <c r="G671" s="3">
        <v>0</v>
      </c>
      <c r="N671" s="10">
        <f t="shared" si="160"/>
        <v>3400000</v>
      </c>
      <c r="O671" s="10">
        <f t="shared" si="161"/>
        <v>11500000</v>
      </c>
      <c r="P671" s="24">
        <f t="shared" si="172"/>
        <v>14900000</v>
      </c>
      <c r="R671" s="10">
        <f t="shared" si="162"/>
        <v>2000000</v>
      </c>
      <c r="S671" s="10">
        <f t="shared" si="163"/>
        <v>2500000</v>
      </c>
      <c r="T671" s="10">
        <f t="shared" si="164"/>
        <v>18044000</v>
      </c>
      <c r="U671" s="24">
        <f t="shared" si="165"/>
        <v>3725000</v>
      </c>
      <c r="V671" s="10">
        <f t="shared" si="166"/>
        <v>300000</v>
      </c>
      <c r="W671" s="24">
        <f t="shared" si="167"/>
        <v>150163.93079202034</v>
      </c>
      <c r="X671" s="24">
        <f t="shared" si="173"/>
        <v>26719163.930792019</v>
      </c>
      <c r="Z671" s="28">
        <f t="shared" si="168"/>
        <v>-23319163.930792019</v>
      </c>
      <c r="AA671" s="28">
        <f t="shared" si="169"/>
        <v>-15219163.930792019</v>
      </c>
      <c r="AB671" s="29"/>
      <c r="AC671" s="30">
        <f t="shared" si="170"/>
        <v>5343832.7861584043</v>
      </c>
      <c r="AD671" s="30">
        <f t="shared" si="171"/>
        <v>21375331.144633617</v>
      </c>
      <c r="AE671" s="24"/>
      <c r="AF671" s="24">
        <f t="shared" si="174"/>
        <v>-114343.10506814143</v>
      </c>
      <c r="AG671" s="24">
        <f t="shared" si="175"/>
        <v>-42936.222367972252</v>
      </c>
      <c r="AI671" s="24">
        <f>IF(OR(B671="Q2",B671="Q3"),Business_peak/E671,Business_nonpeak/E671)</f>
        <v>11764.705882352941</v>
      </c>
      <c r="AJ671" s="24">
        <f>IF(OR(B671="Q2",B671="Q3"),Economic_peak/F671,Economic_nonpeak/F671)</f>
        <v>217.39130434782609</v>
      </c>
      <c r="AO671">
        <f>AF671/AI671</f>
        <v>-9.719163930792023</v>
      </c>
      <c r="AP671">
        <f>AG671/AJ671</f>
        <v>-197.50662289267234</v>
      </c>
    </row>
    <row r="672" spans="1:42" x14ac:dyDescent="0.25">
      <c r="A672" s="6">
        <v>666</v>
      </c>
      <c r="B672" s="1" t="s">
        <v>8</v>
      </c>
      <c r="C672" s="1"/>
      <c r="D672" s="1">
        <v>333</v>
      </c>
      <c r="E672" s="1">
        <v>10</v>
      </c>
      <c r="F672" s="1">
        <v>231</v>
      </c>
      <c r="G672" s="3">
        <v>0</v>
      </c>
      <c r="N672" s="10">
        <f t="shared" si="160"/>
        <v>2000000</v>
      </c>
      <c r="O672" s="10">
        <f t="shared" si="161"/>
        <v>11550000</v>
      </c>
      <c r="P672" s="24">
        <f t="shared" si="172"/>
        <v>13550000</v>
      </c>
      <c r="R672" s="10">
        <f t="shared" si="162"/>
        <v>2000000</v>
      </c>
      <c r="S672" s="10">
        <f t="shared" si="163"/>
        <v>1500000</v>
      </c>
      <c r="T672" s="10">
        <f t="shared" si="164"/>
        <v>18044000</v>
      </c>
      <c r="U672" s="24">
        <f t="shared" si="165"/>
        <v>3387500</v>
      </c>
      <c r="V672" s="10">
        <f t="shared" si="166"/>
        <v>300000</v>
      </c>
      <c r="W672" s="24">
        <f t="shared" si="167"/>
        <v>150163.93079202034</v>
      </c>
      <c r="X672" s="24">
        <f t="shared" si="173"/>
        <v>25381663.930792019</v>
      </c>
      <c r="Z672" s="28">
        <f t="shared" si="168"/>
        <v>-23381663.930792019</v>
      </c>
      <c r="AA672" s="28">
        <f t="shared" si="169"/>
        <v>-13831663.930792019</v>
      </c>
      <c r="AB672" s="29"/>
      <c r="AC672" s="30">
        <f t="shared" si="170"/>
        <v>5076332.7861584043</v>
      </c>
      <c r="AD672" s="30">
        <f t="shared" si="171"/>
        <v>20305331.144633617</v>
      </c>
      <c r="AE672" s="24"/>
      <c r="AF672" s="24">
        <f t="shared" si="174"/>
        <v>-307633.27861584042</v>
      </c>
      <c r="AG672" s="24">
        <f t="shared" si="175"/>
        <v>-37901.866426985354</v>
      </c>
      <c r="AI672" s="24">
        <f>IF(OR(B672="Q2",B672="Q3"),Business_peak/E672,Business_nonpeak/E672)</f>
        <v>20000</v>
      </c>
      <c r="AJ672" s="24">
        <f>IF(OR(B672="Q2",B672="Q3"),Economic_peak/F672,Economic_nonpeak/F672)</f>
        <v>216.45021645021646</v>
      </c>
      <c r="AO672">
        <f>AF672/AI672</f>
        <v>-15.381663930792021</v>
      </c>
      <c r="AP672">
        <f>AG672/AJ672</f>
        <v>-175.10662289267233</v>
      </c>
    </row>
    <row r="673" spans="1:42" x14ac:dyDescent="0.25">
      <c r="A673" s="6">
        <v>667</v>
      </c>
      <c r="B673" s="1" t="s">
        <v>8</v>
      </c>
      <c r="C673" s="1"/>
      <c r="D673" s="1">
        <v>334</v>
      </c>
      <c r="E673" s="1">
        <v>15</v>
      </c>
      <c r="F673" s="1">
        <v>146</v>
      </c>
      <c r="G673" s="3">
        <v>-1</v>
      </c>
      <c r="N673" s="10">
        <f t="shared" si="160"/>
        <v>3000000</v>
      </c>
      <c r="O673" s="10">
        <f t="shared" si="161"/>
        <v>7300000</v>
      </c>
      <c r="P673" s="24">
        <f t="shared" si="172"/>
        <v>10300000</v>
      </c>
      <c r="R673" s="10">
        <f t="shared" si="162"/>
        <v>2000000</v>
      </c>
      <c r="S673" s="10">
        <f t="shared" si="163"/>
        <v>2500000</v>
      </c>
      <c r="T673" s="10">
        <f t="shared" si="164"/>
        <v>15337400</v>
      </c>
      <c r="U673" s="24">
        <f t="shared" si="165"/>
        <v>2575000</v>
      </c>
      <c r="V673" s="10">
        <f t="shared" si="166"/>
        <v>300000</v>
      </c>
      <c r="W673" s="24">
        <f t="shared" si="167"/>
        <v>150163.93079202034</v>
      </c>
      <c r="X673" s="24">
        <f t="shared" si="173"/>
        <v>22862563.930792019</v>
      </c>
      <c r="Z673" s="28">
        <f t="shared" si="168"/>
        <v>-19862563.930792019</v>
      </c>
      <c r="AA673" s="28">
        <f t="shared" si="169"/>
        <v>-15562563.930792019</v>
      </c>
      <c r="AB673" s="29"/>
      <c r="AC673" s="30">
        <f t="shared" si="170"/>
        <v>4572512.7861584043</v>
      </c>
      <c r="AD673" s="30">
        <f t="shared" si="171"/>
        <v>18290051.144633617</v>
      </c>
      <c r="AE673" s="24"/>
      <c r="AF673" s="24">
        <f t="shared" si="174"/>
        <v>-104834.18574389363</v>
      </c>
      <c r="AG673" s="24">
        <f t="shared" si="175"/>
        <v>-75274.322908449438</v>
      </c>
      <c r="AI673" s="24">
        <f>IF(OR(B673="Q2",B673="Q3"),Business_peak/E673,Business_nonpeak/E673)</f>
        <v>13333.333333333334</v>
      </c>
      <c r="AJ673" s="24">
        <f>IF(OR(B673="Q2",B673="Q3"),Economic_peak/F673,Economic_nonpeak/F673)</f>
        <v>342.46575342465752</v>
      </c>
      <c r="AO673">
        <f>AF673/AI673</f>
        <v>-7.8625639307920219</v>
      </c>
      <c r="AP673">
        <f>AG673/AJ673</f>
        <v>-219.80102289267236</v>
      </c>
    </row>
    <row r="674" spans="1:42" x14ac:dyDescent="0.25">
      <c r="A674" s="6">
        <v>668</v>
      </c>
      <c r="B674" s="1" t="s">
        <v>8</v>
      </c>
      <c r="C674" s="1"/>
      <c r="D674" s="1">
        <v>334</v>
      </c>
      <c r="E674" s="1">
        <v>12</v>
      </c>
      <c r="F674" s="1">
        <v>158</v>
      </c>
      <c r="G674" s="3">
        <v>2</v>
      </c>
      <c r="N674" s="10">
        <f t="shared" si="160"/>
        <v>2400000</v>
      </c>
      <c r="O674" s="10">
        <f t="shared" si="161"/>
        <v>7900000</v>
      </c>
      <c r="P674" s="24">
        <f t="shared" si="172"/>
        <v>10300000</v>
      </c>
      <c r="R674" s="10">
        <f t="shared" si="162"/>
        <v>2000000</v>
      </c>
      <c r="S674" s="10">
        <f t="shared" si="163"/>
        <v>1500000</v>
      </c>
      <c r="T674" s="10">
        <f t="shared" si="164"/>
        <v>23457200</v>
      </c>
      <c r="U674" s="24">
        <f t="shared" si="165"/>
        <v>2575000</v>
      </c>
      <c r="V674" s="10">
        <f t="shared" si="166"/>
        <v>300000</v>
      </c>
      <c r="W674" s="24">
        <f t="shared" si="167"/>
        <v>150163.93079202034</v>
      </c>
      <c r="X674" s="24">
        <f t="shared" si="173"/>
        <v>29982363.930792019</v>
      </c>
      <c r="Z674" s="28">
        <f t="shared" si="168"/>
        <v>-27582363.930792019</v>
      </c>
      <c r="AA674" s="28">
        <f t="shared" si="169"/>
        <v>-22082363.930792019</v>
      </c>
      <c r="AB674" s="29"/>
      <c r="AC674" s="30">
        <f t="shared" si="170"/>
        <v>5996472.7861584043</v>
      </c>
      <c r="AD674" s="30">
        <f t="shared" si="171"/>
        <v>23985891.144633617</v>
      </c>
      <c r="AE674" s="24"/>
      <c r="AF674" s="24">
        <f t="shared" si="174"/>
        <v>-299706.06551320036</v>
      </c>
      <c r="AG674" s="24">
        <f t="shared" si="175"/>
        <v>-101809.4376242634</v>
      </c>
      <c r="AI674" s="24">
        <f>IF(OR(B674="Q2",B674="Q3"),Business_peak/E674,Business_nonpeak/E674)</f>
        <v>16666.666666666668</v>
      </c>
      <c r="AJ674" s="24">
        <f>IF(OR(B674="Q2",B674="Q3"),Economic_peak/F674,Economic_nonpeak/F674)</f>
        <v>316.45569620253167</v>
      </c>
      <c r="AO674">
        <f>AF674/AI674</f>
        <v>-17.982363930792019</v>
      </c>
      <c r="AP674">
        <f>AG674/AJ674</f>
        <v>-321.7178228926723</v>
      </c>
    </row>
    <row r="675" spans="1:42" x14ac:dyDescent="0.25">
      <c r="A675" s="6">
        <v>669</v>
      </c>
      <c r="B675" s="1" t="s">
        <v>8</v>
      </c>
      <c r="C675" s="1"/>
      <c r="D675" s="1">
        <v>335</v>
      </c>
      <c r="E675" s="1">
        <v>14</v>
      </c>
      <c r="F675" s="1">
        <v>224</v>
      </c>
      <c r="G675" s="3">
        <v>0</v>
      </c>
      <c r="N675" s="10">
        <f t="shared" si="160"/>
        <v>2800000</v>
      </c>
      <c r="O675" s="10">
        <f t="shared" si="161"/>
        <v>11200000</v>
      </c>
      <c r="P675" s="24">
        <f t="shared" si="172"/>
        <v>14000000</v>
      </c>
      <c r="R675" s="10">
        <f t="shared" si="162"/>
        <v>2000000</v>
      </c>
      <c r="S675" s="10">
        <f t="shared" si="163"/>
        <v>2500000</v>
      </c>
      <c r="T675" s="10">
        <f t="shared" si="164"/>
        <v>18044000</v>
      </c>
      <c r="U675" s="24">
        <f t="shared" si="165"/>
        <v>3500000</v>
      </c>
      <c r="V675" s="10">
        <f t="shared" si="166"/>
        <v>300000</v>
      </c>
      <c r="W675" s="24">
        <f t="shared" si="167"/>
        <v>150163.93079202034</v>
      </c>
      <c r="X675" s="24">
        <f t="shared" si="173"/>
        <v>26494163.930792019</v>
      </c>
      <c r="Z675" s="28">
        <f t="shared" si="168"/>
        <v>-23694163.930792019</v>
      </c>
      <c r="AA675" s="28">
        <f t="shared" si="169"/>
        <v>-15294163.930792019</v>
      </c>
      <c r="AB675" s="29"/>
      <c r="AC675" s="30">
        <f t="shared" si="170"/>
        <v>5298832.7861584043</v>
      </c>
      <c r="AD675" s="30">
        <f t="shared" si="171"/>
        <v>21195331.144633617</v>
      </c>
      <c r="AE675" s="24"/>
      <c r="AF675" s="24">
        <f t="shared" si="174"/>
        <v>-178488.05615417173</v>
      </c>
      <c r="AG675" s="24">
        <f t="shared" si="175"/>
        <v>-44622.014038542933</v>
      </c>
      <c r="AI675" s="24">
        <f>IF(OR(B675="Q2",B675="Q3"),Business_peak/E675,Business_nonpeak/E675)</f>
        <v>14285.714285714286</v>
      </c>
      <c r="AJ675" s="24">
        <f>IF(OR(B675="Q2",B675="Q3"),Economic_peak/F675,Economic_nonpeak/F675)</f>
        <v>223.21428571428572</v>
      </c>
      <c r="AO675">
        <f>AF675/AI675</f>
        <v>-12.494163930792022</v>
      </c>
      <c r="AP675">
        <f>AG675/AJ675</f>
        <v>-199.90662289267235</v>
      </c>
    </row>
    <row r="676" spans="1:42" x14ac:dyDescent="0.25">
      <c r="A676" s="6">
        <v>670</v>
      </c>
      <c r="B676" s="1" t="s">
        <v>8</v>
      </c>
      <c r="C676" s="1"/>
      <c r="D676" s="1">
        <v>335</v>
      </c>
      <c r="E676" s="1">
        <v>26</v>
      </c>
      <c r="F676" s="1">
        <v>175</v>
      </c>
      <c r="G676" s="3">
        <v>2</v>
      </c>
      <c r="N676" s="10">
        <f t="shared" si="160"/>
        <v>5200000</v>
      </c>
      <c r="O676" s="10">
        <f t="shared" si="161"/>
        <v>8750000</v>
      </c>
      <c r="P676" s="24">
        <f t="shared" si="172"/>
        <v>13950000</v>
      </c>
      <c r="R676" s="10">
        <f t="shared" si="162"/>
        <v>2000000</v>
      </c>
      <c r="S676" s="10">
        <f t="shared" si="163"/>
        <v>1500000</v>
      </c>
      <c r="T676" s="10">
        <f t="shared" si="164"/>
        <v>23457200</v>
      </c>
      <c r="U676" s="24">
        <f t="shared" si="165"/>
        <v>3487500</v>
      </c>
      <c r="V676" s="10">
        <f t="shared" si="166"/>
        <v>300000</v>
      </c>
      <c r="W676" s="24">
        <f t="shared" si="167"/>
        <v>150163.93079202034</v>
      </c>
      <c r="X676" s="24">
        <f t="shared" si="173"/>
        <v>30894863.930792019</v>
      </c>
      <c r="Z676" s="28">
        <f t="shared" si="168"/>
        <v>-25694863.930792019</v>
      </c>
      <c r="AA676" s="28">
        <f t="shared" si="169"/>
        <v>-22144863.930792019</v>
      </c>
      <c r="AB676" s="29"/>
      <c r="AC676" s="30">
        <f t="shared" si="170"/>
        <v>6178972.7861584043</v>
      </c>
      <c r="AD676" s="30">
        <f t="shared" si="171"/>
        <v>24715891.144633617</v>
      </c>
      <c r="AE676" s="24"/>
      <c r="AF676" s="24">
        <f t="shared" si="174"/>
        <v>-37652.799467630932</v>
      </c>
      <c r="AG676" s="24">
        <f t="shared" si="175"/>
        <v>-91233.663683620674</v>
      </c>
      <c r="AI676" s="24">
        <f>IF(OR(B676="Q2",B676="Q3"),Business_peak/E676,Business_nonpeak/E676)</f>
        <v>7692.3076923076924</v>
      </c>
      <c r="AJ676" s="24">
        <f>IF(OR(B676="Q2",B676="Q3"),Economic_peak/F676,Economic_nonpeak/F676)</f>
        <v>285.71428571428572</v>
      </c>
      <c r="AO676">
        <f>AF676/AI676</f>
        <v>-4.8948639307920212</v>
      </c>
      <c r="AP676">
        <f>AG676/AJ676</f>
        <v>-319.31782289267232</v>
      </c>
    </row>
    <row r="677" spans="1:42" x14ac:dyDescent="0.25">
      <c r="A677" s="6">
        <v>671</v>
      </c>
      <c r="B677" s="1" t="s">
        <v>8</v>
      </c>
      <c r="C677" s="1"/>
      <c r="D677" s="1">
        <v>336</v>
      </c>
      <c r="E677" s="1">
        <v>25</v>
      </c>
      <c r="F677" s="1">
        <v>148</v>
      </c>
      <c r="G677" s="3">
        <v>-1</v>
      </c>
      <c r="N677" s="10">
        <f t="shared" si="160"/>
        <v>5000000</v>
      </c>
      <c r="O677" s="10">
        <f t="shared" si="161"/>
        <v>7400000</v>
      </c>
      <c r="P677" s="24">
        <f t="shared" si="172"/>
        <v>12400000</v>
      </c>
      <c r="R677" s="10">
        <f t="shared" si="162"/>
        <v>2000000</v>
      </c>
      <c r="S677" s="10">
        <f t="shared" si="163"/>
        <v>2500000</v>
      </c>
      <c r="T677" s="10">
        <f t="shared" si="164"/>
        <v>15337400</v>
      </c>
      <c r="U677" s="24">
        <f t="shared" si="165"/>
        <v>3100000</v>
      </c>
      <c r="V677" s="10">
        <f t="shared" si="166"/>
        <v>300000</v>
      </c>
      <c r="W677" s="24">
        <f t="shared" si="167"/>
        <v>150163.93079202034</v>
      </c>
      <c r="X677" s="24">
        <f t="shared" si="173"/>
        <v>23387563.930792019</v>
      </c>
      <c r="Z677" s="28">
        <f t="shared" si="168"/>
        <v>-18387563.930792019</v>
      </c>
      <c r="AA677" s="28">
        <f t="shared" si="169"/>
        <v>-15987563.930792019</v>
      </c>
      <c r="AB677" s="29"/>
      <c r="AC677" s="30">
        <f t="shared" si="170"/>
        <v>4677512.7861584043</v>
      </c>
      <c r="AD677" s="30">
        <f t="shared" si="171"/>
        <v>18710051.144633617</v>
      </c>
      <c r="AE677" s="24"/>
      <c r="AF677" s="24">
        <f t="shared" si="174"/>
        <v>12899.488553663827</v>
      </c>
      <c r="AG677" s="24">
        <f t="shared" si="175"/>
        <v>-76419.264490767688</v>
      </c>
      <c r="AI677" s="24">
        <f>IF(OR(B677="Q2",B677="Q3"),Business_peak/E677,Business_nonpeak/E677)</f>
        <v>8000</v>
      </c>
      <c r="AJ677" s="24">
        <f>IF(OR(B677="Q2",B677="Q3"),Economic_peak/F677,Economic_nonpeak/F677)</f>
        <v>337.83783783783781</v>
      </c>
      <c r="AO677">
        <f>AF677/AI677</f>
        <v>1.6124360692079784</v>
      </c>
      <c r="AP677">
        <f>AG677/AJ677</f>
        <v>-226.20102289267237</v>
      </c>
    </row>
    <row r="678" spans="1:42" x14ac:dyDescent="0.25">
      <c r="A678" s="6">
        <v>672</v>
      </c>
      <c r="B678" s="1" t="s">
        <v>8</v>
      </c>
      <c r="C678" s="1"/>
      <c r="D678" s="1">
        <v>336</v>
      </c>
      <c r="E678" s="1">
        <v>20</v>
      </c>
      <c r="F678" s="1">
        <v>176</v>
      </c>
      <c r="G678" s="3">
        <v>0</v>
      </c>
      <c r="N678" s="10">
        <f t="shared" si="160"/>
        <v>4000000</v>
      </c>
      <c r="O678" s="10">
        <f t="shared" si="161"/>
        <v>8800000</v>
      </c>
      <c r="P678" s="24">
        <f t="shared" si="172"/>
        <v>12800000</v>
      </c>
      <c r="R678" s="10">
        <f t="shared" si="162"/>
        <v>2000000</v>
      </c>
      <c r="S678" s="10">
        <f t="shared" si="163"/>
        <v>1500000</v>
      </c>
      <c r="T678" s="10">
        <f t="shared" si="164"/>
        <v>18044000</v>
      </c>
      <c r="U678" s="24">
        <f t="shared" si="165"/>
        <v>3200000</v>
      </c>
      <c r="V678" s="10">
        <f t="shared" si="166"/>
        <v>300000</v>
      </c>
      <c r="W678" s="24">
        <f t="shared" si="167"/>
        <v>150163.93079202034</v>
      </c>
      <c r="X678" s="24">
        <f t="shared" si="173"/>
        <v>25194163.930792019</v>
      </c>
      <c r="Z678" s="28">
        <f t="shared" si="168"/>
        <v>-21194163.930792019</v>
      </c>
      <c r="AA678" s="28">
        <f t="shared" si="169"/>
        <v>-16394163.930792019</v>
      </c>
      <c r="AB678" s="29"/>
      <c r="AC678" s="30">
        <f t="shared" si="170"/>
        <v>5038832.7861584043</v>
      </c>
      <c r="AD678" s="30">
        <f t="shared" si="171"/>
        <v>20155331.144633617</v>
      </c>
      <c r="AE678" s="24"/>
      <c r="AF678" s="24">
        <f t="shared" si="174"/>
        <v>-51941.639307920217</v>
      </c>
      <c r="AG678" s="24">
        <f t="shared" si="175"/>
        <v>-64518.926958145552</v>
      </c>
      <c r="AI678" s="24">
        <f>IF(OR(B678="Q2",B678="Q3"),Business_peak/E678,Business_nonpeak/E678)</f>
        <v>10000</v>
      </c>
      <c r="AJ678" s="24">
        <f>IF(OR(B678="Q2",B678="Q3"),Economic_peak/F678,Economic_nonpeak/F678)</f>
        <v>284.09090909090907</v>
      </c>
      <c r="AO678">
        <f>AF678/AI678</f>
        <v>-5.1941639307920218</v>
      </c>
      <c r="AP678">
        <f>AG678/AJ678</f>
        <v>-227.10662289267236</v>
      </c>
    </row>
    <row r="679" spans="1:42" x14ac:dyDescent="0.25">
      <c r="A679" s="6">
        <v>673</v>
      </c>
      <c r="B679" s="1" t="s">
        <v>8</v>
      </c>
      <c r="C679" s="1"/>
      <c r="D679" s="1">
        <v>337</v>
      </c>
      <c r="E679" s="1">
        <v>25</v>
      </c>
      <c r="F679" s="1">
        <v>124</v>
      </c>
      <c r="G679" s="3">
        <v>0</v>
      </c>
      <c r="N679" s="10">
        <f t="shared" si="160"/>
        <v>5000000</v>
      </c>
      <c r="O679" s="10">
        <f t="shared" si="161"/>
        <v>6200000</v>
      </c>
      <c r="P679" s="24">
        <f t="shared" si="172"/>
        <v>11200000</v>
      </c>
      <c r="R679" s="10">
        <f t="shared" si="162"/>
        <v>2000000</v>
      </c>
      <c r="S679" s="10">
        <f t="shared" si="163"/>
        <v>2500000</v>
      </c>
      <c r="T679" s="10">
        <f t="shared" si="164"/>
        <v>18044000</v>
      </c>
      <c r="U679" s="24">
        <f t="shared" si="165"/>
        <v>2800000</v>
      </c>
      <c r="V679" s="10">
        <f t="shared" si="166"/>
        <v>300000</v>
      </c>
      <c r="W679" s="24">
        <f t="shared" si="167"/>
        <v>150163.93079202034</v>
      </c>
      <c r="X679" s="24">
        <f t="shared" si="173"/>
        <v>25794163.930792019</v>
      </c>
      <c r="Z679" s="28">
        <f t="shared" si="168"/>
        <v>-20794163.930792019</v>
      </c>
      <c r="AA679" s="28">
        <f t="shared" si="169"/>
        <v>-19594163.930792019</v>
      </c>
      <c r="AB679" s="29"/>
      <c r="AC679" s="30">
        <f t="shared" si="170"/>
        <v>5158832.7861584043</v>
      </c>
      <c r="AD679" s="30">
        <f t="shared" si="171"/>
        <v>20635331.144633617</v>
      </c>
      <c r="AE679" s="24"/>
      <c r="AF679" s="24">
        <f t="shared" si="174"/>
        <v>-6353.3114463361726</v>
      </c>
      <c r="AG679" s="24">
        <f t="shared" si="175"/>
        <v>-116413.9608438195</v>
      </c>
      <c r="AI679" s="24">
        <f>IF(OR(B679="Q2",B679="Q3"),Business_peak/E679,Business_nonpeak/E679)</f>
        <v>8000</v>
      </c>
      <c r="AJ679" s="24">
        <f>IF(OR(B679="Q2",B679="Q3"),Economic_peak/F679,Economic_nonpeak/F679)</f>
        <v>403.22580645161293</v>
      </c>
      <c r="AO679">
        <f>AF679/AI679</f>
        <v>-0.79416393079202152</v>
      </c>
      <c r="AP679">
        <f>AG679/AJ679</f>
        <v>-288.70662289267233</v>
      </c>
    </row>
    <row r="680" spans="1:42" x14ac:dyDescent="0.25">
      <c r="A680" s="6">
        <v>674</v>
      </c>
      <c r="B680" s="1" t="s">
        <v>8</v>
      </c>
      <c r="C680" s="1"/>
      <c r="D680" s="1">
        <v>337</v>
      </c>
      <c r="E680" s="1">
        <v>14</v>
      </c>
      <c r="F680" s="1">
        <v>143</v>
      </c>
      <c r="G680" s="3">
        <v>0</v>
      </c>
      <c r="N680" s="10">
        <f t="shared" si="160"/>
        <v>2800000</v>
      </c>
      <c r="O680" s="10">
        <f t="shared" si="161"/>
        <v>7150000</v>
      </c>
      <c r="P680" s="24">
        <f t="shared" si="172"/>
        <v>9950000</v>
      </c>
      <c r="R680" s="10">
        <f t="shared" si="162"/>
        <v>2000000</v>
      </c>
      <c r="S680" s="10">
        <f t="shared" si="163"/>
        <v>1500000</v>
      </c>
      <c r="T680" s="10">
        <f t="shared" si="164"/>
        <v>18044000</v>
      </c>
      <c r="U680" s="24">
        <f t="shared" si="165"/>
        <v>2487500</v>
      </c>
      <c r="V680" s="10">
        <f t="shared" si="166"/>
        <v>300000</v>
      </c>
      <c r="W680" s="24">
        <f t="shared" si="167"/>
        <v>150163.93079202034</v>
      </c>
      <c r="X680" s="24">
        <f t="shared" si="173"/>
        <v>24481663.930792019</v>
      </c>
      <c r="Z680" s="28">
        <f t="shared" si="168"/>
        <v>-21681663.930792019</v>
      </c>
      <c r="AA680" s="28">
        <f t="shared" si="169"/>
        <v>-17331663.930792019</v>
      </c>
      <c r="AB680" s="29"/>
      <c r="AC680" s="30">
        <f t="shared" si="170"/>
        <v>4896332.7861584043</v>
      </c>
      <c r="AD680" s="30">
        <f t="shared" si="171"/>
        <v>19585331.144633617</v>
      </c>
      <c r="AE680" s="24"/>
      <c r="AF680" s="24">
        <f t="shared" si="174"/>
        <v>-149738.05615417173</v>
      </c>
      <c r="AG680" s="24">
        <f t="shared" si="175"/>
        <v>-86960.357654780542</v>
      </c>
      <c r="AI680" s="24">
        <f>IF(OR(B680="Q2",B680="Q3"),Business_peak/E680,Business_nonpeak/E680)</f>
        <v>14285.714285714286</v>
      </c>
      <c r="AJ680" s="24">
        <f>IF(OR(B680="Q2",B680="Q3"),Economic_peak/F680,Economic_nonpeak/F680)</f>
        <v>349.65034965034965</v>
      </c>
      <c r="AO680">
        <f>AF680/AI680</f>
        <v>-10.481663930792021</v>
      </c>
      <c r="AP680">
        <f>AG680/AJ680</f>
        <v>-248.70662289267236</v>
      </c>
    </row>
    <row r="681" spans="1:42" x14ac:dyDescent="0.25">
      <c r="A681" s="6">
        <v>675</v>
      </c>
      <c r="B681" s="1" t="s">
        <v>8</v>
      </c>
      <c r="C681" s="1"/>
      <c r="D681" s="1">
        <v>338</v>
      </c>
      <c r="E681" s="1">
        <v>25</v>
      </c>
      <c r="F681" s="1">
        <v>201</v>
      </c>
      <c r="G681" s="3">
        <v>-1</v>
      </c>
      <c r="N681" s="10">
        <f t="shared" si="160"/>
        <v>5000000</v>
      </c>
      <c r="O681" s="10">
        <f t="shared" si="161"/>
        <v>10050000</v>
      </c>
      <c r="P681" s="24">
        <f t="shared" si="172"/>
        <v>15050000</v>
      </c>
      <c r="R681" s="10">
        <f t="shared" si="162"/>
        <v>2000000</v>
      </c>
      <c r="S681" s="10">
        <f t="shared" si="163"/>
        <v>2500000</v>
      </c>
      <c r="T681" s="10">
        <f t="shared" si="164"/>
        <v>15337400</v>
      </c>
      <c r="U681" s="24">
        <f t="shared" si="165"/>
        <v>3762500</v>
      </c>
      <c r="V681" s="10">
        <f t="shared" si="166"/>
        <v>300000</v>
      </c>
      <c r="W681" s="24">
        <f t="shared" si="167"/>
        <v>150163.93079202034</v>
      </c>
      <c r="X681" s="24">
        <f t="shared" si="173"/>
        <v>24050063.930792019</v>
      </c>
      <c r="Z681" s="28">
        <f t="shared" si="168"/>
        <v>-19050063.930792019</v>
      </c>
      <c r="AA681" s="28">
        <f t="shared" si="169"/>
        <v>-14000063.930792019</v>
      </c>
      <c r="AB681" s="29"/>
      <c r="AC681" s="30">
        <f t="shared" si="170"/>
        <v>4810012.7861584043</v>
      </c>
      <c r="AD681" s="30">
        <f t="shared" si="171"/>
        <v>19240051.144633617</v>
      </c>
      <c r="AE681" s="24"/>
      <c r="AF681" s="24">
        <f t="shared" si="174"/>
        <v>7599.4885536638276</v>
      </c>
      <c r="AG681" s="24">
        <f t="shared" si="175"/>
        <v>-45721.647485739391</v>
      </c>
      <c r="AI681" s="24">
        <f>IF(OR(B681="Q2",B681="Q3"),Business_peak/E681,Business_nonpeak/E681)</f>
        <v>8000</v>
      </c>
      <c r="AJ681" s="24">
        <f>IF(OR(B681="Q2",B681="Q3"),Economic_peak/F681,Economic_nonpeak/F681)</f>
        <v>248.75621890547265</v>
      </c>
      <c r="AO681">
        <f>AF681/AI681</f>
        <v>0.94993606920797846</v>
      </c>
      <c r="AP681">
        <f>AG681/AJ681</f>
        <v>-183.80102289267234</v>
      </c>
    </row>
    <row r="682" spans="1:42" x14ac:dyDescent="0.25">
      <c r="A682" s="6">
        <v>676</v>
      </c>
      <c r="B682" s="1" t="s">
        <v>8</v>
      </c>
      <c r="C682" s="1"/>
      <c r="D682" s="1">
        <v>338</v>
      </c>
      <c r="E682" s="1">
        <v>28</v>
      </c>
      <c r="F682" s="1">
        <v>199</v>
      </c>
      <c r="G682" s="3">
        <v>1</v>
      </c>
      <c r="N682" s="10">
        <f t="shared" si="160"/>
        <v>5600000</v>
      </c>
      <c r="O682" s="10">
        <f t="shared" si="161"/>
        <v>9950000</v>
      </c>
      <c r="P682" s="24">
        <f t="shared" si="172"/>
        <v>15550000</v>
      </c>
      <c r="R682" s="10">
        <f t="shared" si="162"/>
        <v>2000000</v>
      </c>
      <c r="S682" s="10">
        <f t="shared" si="163"/>
        <v>1500000</v>
      </c>
      <c r="T682" s="10">
        <f t="shared" si="164"/>
        <v>20750600</v>
      </c>
      <c r="U682" s="24">
        <f t="shared" si="165"/>
        <v>3887500</v>
      </c>
      <c r="V682" s="10">
        <f t="shared" si="166"/>
        <v>300000</v>
      </c>
      <c r="W682" s="24">
        <f t="shared" si="167"/>
        <v>150163.93079202034</v>
      </c>
      <c r="X682" s="24">
        <f t="shared" si="173"/>
        <v>28588263.930792019</v>
      </c>
      <c r="Z682" s="28">
        <f t="shared" si="168"/>
        <v>-22988263.930792019</v>
      </c>
      <c r="AA682" s="28">
        <f t="shared" si="169"/>
        <v>-18638263.930792019</v>
      </c>
      <c r="AB682" s="29"/>
      <c r="AC682" s="30">
        <f t="shared" si="170"/>
        <v>5717652.7861584043</v>
      </c>
      <c r="AD682" s="30">
        <f t="shared" si="171"/>
        <v>22870611.144633617</v>
      </c>
      <c r="AE682" s="24"/>
      <c r="AF682" s="24">
        <f t="shared" si="174"/>
        <v>-4201.8852199430112</v>
      </c>
      <c r="AG682" s="24">
        <f t="shared" si="175"/>
        <v>-64927.694194138778</v>
      </c>
      <c r="AI682" s="24">
        <f>IF(OR(B682="Q2",B682="Q3"),Business_peak/E682,Business_nonpeak/E682)</f>
        <v>7142.8571428571431</v>
      </c>
      <c r="AJ682" s="24">
        <f>IF(OR(B682="Q2",B682="Q3"),Economic_peak/F682,Economic_nonpeak/F682)</f>
        <v>251.25628140703517</v>
      </c>
      <c r="AO682">
        <f>AF682/AI682</f>
        <v>-0.58826393079202155</v>
      </c>
      <c r="AP682">
        <f>AG682/AJ682</f>
        <v>-258.41222289267233</v>
      </c>
    </row>
    <row r="683" spans="1:42" x14ac:dyDescent="0.25">
      <c r="A683" s="6">
        <v>677</v>
      </c>
      <c r="B683" s="1" t="s">
        <v>8</v>
      </c>
      <c r="C683" s="1"/>
      <c r="D683" s="1">
        <v>339</v>
      </c>
      <c r="E683" s="1">
        <v>11</v>
      </c>
      <c r="F683" s="1">
        <v>221</v>
      </c>
      <c r="G683" s="3">
        <v>0</v>
      </c>
      <c r="N683" s="10">
        <f t="shared" si="160"/>
        <v>2200000</v>
      </c>
      <c r="O683" s="10">
        <f t="shared" si="161"/>
        <v>11050000</v>
      </c>
      <c r="P683" s="24">
        <f t="shared" si="172"/>
        <v>13250000</v>
      </c>
      <c r="R683" s="10">
        <f t="shared" si="162"/>
        <v>2000000</v>
      </c>
      <c r="S683" s="10">
        <f t="shared" si="163"/>
        <v>2500000</v>
      </c>
      <c r="T683" s="10">
        <f t="shared" si="164"/>
        <v>18044000</v>
      </c>
      <c r="U683" s="24">
        <f t="shared" si="165"/>
        <v>3312500</v>
      </c>
      <c r="V683" s="10">
        <f t="shared" si="166"/>
        <v>300000</v>
      </c>
      <c r="W683" s="24">
        <f t="shared" si="167"/>
        <v>150163.93079202034</v>
      </c>
      <c r="X683" s="24">
        <f t="shared" si="173"/>
        <v>26306663.930792019</v>
      </c>
      <c r="Z683" s="28">
        <f t="shared" si="168"/>
        <v>-24106663.930792019</v>
      </c>
      <c r="AA683" s="28">
        <f t="shared" si="169"/>
        <v>-15256663.930792019</v>
      </c>
      <c r="AB683" s="29"/>
      <c r="AC683" s="30">
        <f t="shared" si="170"/>
        <v>5261332.7861584043</v>
      </c>
      <c r="AD683" s="30">
        <f t="shared" si="171"/>
        <v>21045331.144633617</v>
      </c>
      <c r="AE683" s="24"/>
      <c r="AF683" s="24">
        <f t="shared" si="174"/>
        <v>-278302.98055985494</v>
      </c>
      <c r="AG683" s="24">
        <f t="shared" si="175"/>
        <v>-45227.742735898719</v>
      </c>
      <c r="AI683" s="24">
        <f>IF(OR(B683="Q2",B683="Q3"),Business_peak/E683,Business_nonpeak/E683)</f>
        <v>18181.81818181818</v>
      </c>
      <c r="AJ683" s="24">
        <f>IF(OR(B683="Q2",B683="Q3"),Economic_peak/F683,Economic_nonpeak/F683)</f>
        <v>226.24434389140271</v>
      </c>
      <c r="AO683">
        <f>AF683/AI683</f>
        <v>-15.306663930792023</v>
      </c>
      <c r="AP683">
        <f>AG683/AJ683</f>
        <v>-199.90662289267235</v>
      </c>
    </row>
    <row r="684" spans="1:42" x14ac:dyDescent="0.25">
      <c r="A684" s="6">
        <v>678</v>
      </c>
      <c r="B684" s="1" t="s">
        <v>8</v>
      </c>
      <c r="C684" s="1"/>
      <c r="D684" s="1">
        <v>339</v>
      </c>
      <c r="E684" s="1">
        <v>19</v>
      </c>
      <c r="F684" s="1">
        <v>135</v>
      </c>
      <c r="G684" s="3">
        <v>2</v>
      </c>
      <c r="N684" s="10">
        <f t="shared" si="160"/>
        <v>3800000</v>
      </c>
      <c r="O684" s="10">
        <f t="shared" si="161"/>
        <v>6750000</v>
      </c>
      <c r="P684" s="24">
        <f t="shared" si="172"/>
        <v>10550000</v>
      </c>
      <c r="R684" s="10">
        <f t="shared" si="162"/>
        <v>2000000</v>
      </c>
      <c r="S684" s="10">
        <f t="shared" si="163"/>
        <v>1500000</v>
      </c>
      <c r="T684" s="10">
        <f t="shared" si="164"/>
        <v>23457200</v>
      </c>
      <c r="U684" s="24">
        <f t="shared" si="165"/>
        <v>2637500</v>
      </c>
      <c r="V684" s="10">
        <f t="shared" si="166"/>
        <v>300000</v>
      </c>
      <c r="W684" s="24">
        <f t="shared" si="167"/>
        <v>150163.93079202034</v>
      </c>
      <c r="X684" s="24">
        <f t="shared" si="173"/>
        <v>30044863.930792019</v>
      </c>
      <c r="Z684" s="28">
        <f t="shared" si="168"/>
        <v>-26244863.930792019</v>
      </c>
      <c r="AA684" s="28">
        <f t="shared" si="169"/>
        <v>-23294863.930792019</v>
      </c>
      <c r="AB684" s="29"/>
      <c r="AC684" s="30">
        <f t="shared" si="170"/>
        <v>6008972.7861584043</v>
      </c>
      <c r="AD684" s="30">
        <f t="shared" si="171"/>
        <v>24035891.144633617</v>
      </c>
      <c r="AE684" s="24"/>
      <c r="AF684" s="24">
        <f t="shared" si="174"/>
        <v>-116261.72558728444</v>
      </c>
      <c r="AG684" s="24">
        <f t="shared" si="175"/>
        <v>-128043.63810839716</v>
      </c>
      <c r="AI684" s="24">
        <f>IF(OR(B684="Q2",B684="Q3"),Business_peak/E684,Business_nonpeak/E684)</f>
        <v>10526.315789473685</v>
      </c>
      <c r="AJ684" s="24">
        <f>IF(OR(B684="Q2",B684="Q3"),Economic_peak/F684,Economic_nonpeak/F684)</f>
        <v>370.37037037037038</v>
      </c>
      <c r="AO684">
        <f>AF684/AI684</f>
        <v>-11.044863930792021</v>
      </c>
      <c r="AP684">
        <f>AG684/AJ684</f>
        <v>-345.71782289267236</v>
      </c>
    </row>
    <row r="685" spans="1:42" x14ac:dyDescent="0.25">
      <c r="A685" s="6">
        <v>679</v>
      </c>
      <c r="B685" s="1" t="s">
        <v>8</v>
      </c>
      <c r="C685" s="1"/>
      <c r="D685" s="1">
        <v>340</v>
      </c>
      <c r="E685" s="1">
        <v>14</v>
      </c>
      <c r="F685" s="1">
        <v>153</v>
      </c>
      <c r="G685" s="3">
        <v>0</v>
      </c>
      <c r="N685" s="10">
        <f t="shared" si="160"/>
        <v>2800000</v>
      </c>
      <c r="O685" s="10">
        <f t="shared" si="161"/>
        <v>7650000</v>
      </c>
      <c r="P685" s="24">
        <f t="shared" si="172"/>
        <v>10450000</v>
      </c>
      <c r="R685" s="10">
        <f t="shared" si="162"/>
        <v>2000000</v>
      </c>
      <c r="S685" s="10">
        <f t="shared" si="163"/>
        <v>2500000</v>
      </c>
      <c r="T685" s="10">
        <f t="shared" si="164"/>
        <v>18044000</v>
      </c>
      <c r="U685" s="24">
        <f t="shared" si="165"/>
        <v>2612500</v>
      </c>
      <c r="V685" s="10">
        <f t="shared" si="166"/>
        <v>300000</v>
      </c>
      <c r="W685" s="24">
        <f t="shared" si="167"/>
        <v>150163.93079202034</v>
      </c>
      <c r="X685" s="24">
        <f t="shared" si="173"/>
        <v>25606663.930792019</v>
      </c>
      <c r="Z685" s="28">
        <f t="shared" si="168"/>
        <v>-22806663.930792019</v>
      </c>
      <c r="AA685" s="28">
        <f t="shared" si="169"/>
        <v>-17956663.930792019</v>
      </c>
      <c r="AB685" s="29"/>
      <c r="AC685" s="30">
        <f t="shared" si="170"/>
        <v>5121332.7861584043</v>
      </c>
      <c r="AD685" s="30">
        <f t="shared" si="171"/>
        <v>20485331.144633617</v>
      </c>
      <c r="AE685" s="24"/>
      <c r="AF685" s="24">
        <f t="shared" si="174"/>
        <v>-165809.48472560031</v>
      </c>
      <c r="AG685" s="24">
        <f t="shared" si="175"/>
        <v>-83891.05323289946</v>
      </c>
      <c r="AI685" s="24">
        <f>IF(OR(B685="Q2",B685="Q3"),Business_peak/E685,Business_nonpeak/E685)</f>
        <v>14285.714285714286</v>
      </c>
      <c r="AJ685" s="24">
        <f>IF(OR(B685="Q2",B685="Q3"),Economic_peak/F685,Economic_nonpeak/F685)</f>
        <v>326.79738562091501</v>
      </c>
      <c r="AO685">
        <f>AF685/AI685</f>
        <v>-11.606663930792022</v>
      </c>
      <c r="AP685">
        <f>AG685/AJ685</f>
        <v>-256.70662289267239</v>
      </c>
    </row>
    <row r="686" spans="1:42" x14ac:dyDescent="0.25">
      <c r="A686" s="6">
        <v>680</v>
      </c>
      <c r="B686" s="1" t="s">
        <v>8</v>
      </c>
      <c r="C686" s="1"/>
      <c r="D686" s="1">
        <v>340</v>
      </c>
      <c r="E686" s="1">
        <v>12</v>
      </c>
      <c r="F686" s="1">
        <v>221</v>
      </c>
      <c r="G686" s="3">
        <v>1</v>
      </c>
      <c r="N686" s="10">
        <f t="shared" si="160"/>
        <v>2400000</v>
      </c>
      <c r="O686" s="10">
        <f t="shared" si="161"/>
        <v>11050000</v>
      </c>
      <c r="P686" s="24">
        <f t="shared" si="172"/>
        <v>13450000</v>
      </c>
      <c r="R686" s="10">
        <f t="shared" si="162"/>
        <v>2000000</v>
      </c>
      <c r="S686" s="10">
        <f t="shared" si="163"/>
        <v>1500000</v>
      </c>
      <c r="T686" s="10">
        <f t="shared" si="164"/>
        <v>20750600</v>
      </c>
      <c r="U686" s="24">
        <f t="shared" si="165"/>
        <v>3362500</v>
      </c>
      <c r="V686" s="10">
        <f t="shared" si="166"/>
        <v>300000</v>
      </c>
      <c r="W686" s="24">
        <f t="shared" si="167"/>
        <v>150163.93079202034</v>
      </c>
      <c r="X686" s="24">
        <f t="shared" si="173"/>
        <v>28063263.930792019</v>
      </c>
      <c r="Z686" s="28">
        <f t="shared" si="168"/>
        <v>-25663263.930792019</v>
      </c>
      <c r="AA686" s="28">
        <f t="shared" si="169"/>
        <v>-17013263.930792019</v>
      </c>
      <c r="AB686" s="29"/>
      <c r="AC686" s="30">
        <f t="shared" si="170"/>
        <v>5612652.7861584043</v>
      </c>
      <c r="AD686" s="30">
        <f t="shared" si="171"/>
        <v>22450611.144633617</v>
      </c>
      <c r="AE686" s="24"/>
      <c r="AF686" s="24">
        <f t="shared" si="174"/>
        <v>-267721.06551320036</v>
      </c>
      <c r="AG686" s="24">
        <f t="shared" si="175"/>
        <v>-51586.475767572927</v>
      </c>
      <c r="AI686" s="24">
        <f>IF(OR(B686="Q2",B686="Q3"),Business_peak/E686,Business_nonpeak/E686)</f>
        <v>16666.666666666668</v>
      </c>
      <c r="AJ686" s="24">
        <f>IF(OR(B686="Q2",B686="Q3"),Economic_peak/F686,Economic_nonpeak/F686)</f>
        <v>226.24434389140271</v>
      </c>
      <c r="AO686">
        <f>AF686/AI686</f>
        <v>-16.063263930792019</v>
      </c>
      <c r="AP686">
        <f>AG686/AJ686</f>
        <v>-228.01222289267236</v>
      </c>
    </row>
    <row r="687" spans="1:42" x14ac:dyDescent="0.25">
      <c r="A687" s="6">
        <v>681</v>
      </c>
      <c r="B687" s="1" t="s">
        <v>8</v>
      </c>
      <c r="C687" s="1"/>
      <c r="D687" s="1">
        <v>341</v>
      </c>
      <c r="E687" s="1">
        <v>28</v>
      </c>
      <c r="F687" s="1">
        <v>136</v>
      </c>
      <c r="G687" s="3">
        <v>-2</v>
      </c>
      <c r="N687" s="10">
        <f t="shared" si="160"/>
        <v>5600000</v>
      </c>
      <c r="O687" s="10">
        <f t="shared" si="161"/>
        <v>6800000</v>
      </c>
      <c r="P687" s="24">
        <f t="shared" si="172"/>
        <v>12400000</v>
      </c>
      <c r="R687" s="10">
        <f t="shared" si="162"/>
        <v>2000000</v>
      </c>
      <c r="S687" s="10">
        <f t="shared" si="163"/>
        <v>2500000</v>
      </c>
      <c r="T687" s="10">
        <f t="shared" si="164"/>
        <v>12630800</v>
      </c>
      <c r="U687" s="24">
        <f t="shared" si="165"/>
        <v>3100000</v>
      </c>
      <c r="V687" s="10">
        <f t="shared" si="166"/>
        <v>300000</v>
      </c>
      <c r="W687" s="24">
        <f t="shared" si="167"/>
        <v>150163.93079202034</v>
      </c>
      <c r="X687" s="24">
        <f t="shared" si="173"/>
        <v>20680963.930792019</v>
      </c>
      <c r="Z687" s="28">
        <f t="shared" si="168"/>
        <v>-15080963.930792019</v>
      </c>
      <c r="AA687" s="28">
        <f t="shared" si="169"/>
        <v>-13880963.930792019</v>
      </c>
      <c r="AB687" s="29"/>
      <c r="AC687" s="30">
        <f t="shared" si="170"/>
        <v>4136192.7861584038</v>
      </c>
      <c r="AD687" s="30">
        <f t="shared" si="171"/>
        <v>16544771.144633615</v>
      </c>
      <c r="AE687" s="24"/>
      <c r="AF687" s="24">
        <f t="shared" si="174"/>
        <v>52278.829065771293</v>
      </c>
      <c r="AG687" s="24">
        <f t="shared" si="175"/>
        <v>-71652.729004658933</v>
      </c>
      <c r="AI687" s="24">
        <f>IF(OR(B687="Q2",B687="Q3"),Business_peak/E687,Business_nonpeak/E687)</f>
        <v>7142.8571428571431</v>
      </c>
      <c r="AJ687" s="24">
        <f>IF(OR(B687="Q2",B687="Q3"),Economic_peak/F687,Economic_nonpeak/F687)</f>
        <v>367.64705882352939</v>
      </c>
      <c r="AO687">
        <f>AF687/AI687</f>
        <v>7.3190360692079812</v>
      </c>
      <c r="AP687">
        <f>AG687/AJ687</f>
        <v>-194.89542289267231</v>
      </c>
    </row>
    <row r="688" spans="1:42" x14ac:dyDescent="0.25">
      <c r="A688" s="6">
        <v>682</v>
      </c>
      <c r="B688" s="1" t="s">
        <v>8</v>
      </c>
      <c r="C688" s="1"/>
      <c r="D688" s="1">
        <v>341</v>
      </c>
      <c r="E688" s="1">
        <v>18</v>
      </c>
      <c r="F688" s="1">
        <v>158</v>
      </c>
      <c r="G688" s="3">
        <v>0</v>
      </c>
      <c r="N688" s="10">
        <f t="shared" si="160"/>
        <v>3600000</v>
      </c>
      <c r="O688" s="10">
        <f t="shared" si="161"/>
        <v>7900000</v>
      </c>
      <c r="P688" s="24">
        <f t="shared" si="172"/>
        <v>11500000</v>
      </c>
      <c r="R688" s="10">
        <f t="shared" si="162"/>
        <v>2000000</v>
      </c>
      <c r="S688" s="10">
        <f t="shared" si="163"/>
        <v>1500000</v>
      </c>
      <c r="T688" s="10">
        <f t="shared" si="164"/>
        <v>18044000</v>
      </c>
      <c r="U688" s="24">
        <f t="shared" si="165"/>
        <v>2875000</v>
      </c>
      <c r="V688" s="10">
        <f t="shared" si="166"/>
        <v>300000</v>
      </c>
      <c r="W688" s="24">
        <f t="shared" si="167"/>
        <v>150163.93079202034</v>
      </c>
      <c r="X688" s="24">
        <f t="shared" si="173"/>
        <v>24869163.930792019</v>
      </c>
      <c r="Z688" s="28">
        <f t="shared" si="168"/>
        <v>-21269163.930792019</v>
      </c>
      <c r="AA688" s="28">
        <f t="shared" si="169"/>
        <v>-16969163.930792019</v>
      </c>
      <c r="AB688" s="29"/>
      <c r="AC688" s="30">
        <f t="shared" si="170"/>
        <v>4973832.7861584043</v>
      </c>
      <c r="AD688" s="30">
        <f t="shared" si="171"/>
        <v>19895331.144633617</v>
      </c>
      <c r="AE688" s="24"/>
      <c r="AF688" s="24">
        <f t="shared" si="174"/>
        <v>-76324.043675466906</v>
      </c>
      <c r="AG688" s="24">
        <f t="shared" si="175"/>
        <v>-75919.817371098849</v>
      </c>
      <c r="AI688" s="24">
        <f>IF(OR(B688="Q2",B688="Q3"),Business_peak/E688,Business_nonpeak/E688)</f>
        <v>11111.111111111111</v>
      </c>
      <c r="AJ688" s="24">
        <f>IF(OR(B688="Q2",B688="Q3"),Economic_peak/F688,Economic_nonpeak/F688)</f>
        <v>316.45569620253167</v>
      </c>
      <c r="AO688">
        <f>AF688/AI688</f>
        <v>-6.8691639307920216</v>
      </c>
      <c r="AP688">
        <f>AG688/AJ688</f>
        <v>-239.90662289267235</v>
      </c>
    </row>
    <row r="689" spans="1:42" x14ac:dyDescent="0.25">
      <c r="A689" s="6">
        <v>683</v>
      </c>
      <c r="B689" s="1" t="s">
        <v>8</v>
      </c>
      <c r="C689" s="1"/>
      <c r="D689" s="1">
        <v>342</v>
      </c>
      <c r="E689" s="1">
        <v>23</v>
      </c>
      <c r="F689" s="1">
        <v>120</v>
      </c>
      <c r="G689" s="3">
        <v>0</v>
      </c>
      <c r="N689" s="10">
        <f t="shared" si="160"/>
        <v>4600000</v>
      </c>
      <c r="O689" s="10">
        <f t="shared" si="161"/>
        <v>6000000</v>
      </c>
      <c r="P689" s="24">
        <f t="shared" si="172"/>
        <v>10600000</v>
      </c>
      <c r="R689" s="10">
        <f t="shared" si="162"/>
        <v>2000000</v>
      </c>
      <c r="S689" s="10">
        <f t="shared" si="163"/>
        <v>2500000</v>
      </c>
      <c r="T689" s="10">
        <f t="shared" si="164"/>
        <v>18044000</v>
      </c>
      <c r="U689" s="24">
        <f t="shared" si="165"/>
        <v>2650000</v>
      </c>
      <c r="V689" s="10">
        <f t="shared" si="166"/>
        <v>300000</v>
      </c>
      <c r="W689" s="24">
        <f t="shared" si="167"/>
        <v>150163.93079202034</v>
      </c>
      <c r="X689" s="24">
        <f t="shared" si="173"/>
        <v>25644163.930792019</v>
      </c>
      <c r="Z689" s="28">
        <f t="shared" si="168"/>
        <v>-21044163.930792019</v>
      </c>
      <c r="AA689" s="28">
        <f t="shared" si="169"/>
        <v>-19644163.930792019</v>
      </c>
      <c r="AB689" s="29"/>
      <c r="AC689" s="30">
        <f t="shared" si="170"/>
        <v>5128832.7861584043</v>
      </c>
      <c r="AD689" s="30">
        <f t="shared" si="171"/>
        <v>20515331.144633617</v>
      </c>
      <c r="AE689" s="24"/>
      <c r="AF689" s="24">
        <f t="shared" si="174"/>
        <v>-22992.729832974099</v>
      </c>
      <c r="AG689" s="24">
        <f t="shared" si="175"/>
        <v>-120961.09287194681</v>
      </c>
      <c r="AI689" s="24">
        <f>IF(OR(B689="Q2",B689="Q3"),Business_peak/E689,Business_nonpeak/E689)</f>
        <v>8695.652173913044</v>
      </c>
      <c r="AJ689" s="24">
        <f>IF(OR(B689="Q2",B689="Q3"),Economic_peak/F689,Economic_nonpeak/F689)</f>
        <v>416.66666666666669</v>
      </c>
      <c r="AO689">
        <f>AF689/AI689</f>
        <v>-2.6441639307920211</v>
      </c>
      <c r="AP689">
        <f>AG689/AJ689</f>
        <v>-290.30662289267229</v>
      </c>
    </row>
    <row r="690" spans="1:42" x14ac:dyDescent="0.25">
      <c r="A690" s="6">
        <v>684</v>
      </c>
      <c r="B690" s="1" t="s">
        <v>8</v>
      </c>
      <c r="C690" s="1"/>
      <c r="D690" s="1">
        <v>342</v>
      </c>
      <c r="E690" s="1">
        <v>18</v>
      </c>
      <c r="F690" s="1">
        <v>191</v>
      </c>
      <c r="G690" s="3">
        <v>1</v>
      </c>
      <c r="N690" s="10">
        <f t="shared" si="160"/>
        <v>3600000</v>
      </c>
      <c r="O690" s="10">
        <f t="shared" si="161"/>
        <v>9550000</v>
      </c>
      <c r="P690" s="24">
        <f t="shared" si="172"/>
        <v>13150000</v>
      </c>
      <c r="R690" s="10">
        <f t="shared" si="162"/>
        <v>2000000</v>
      </c>
      <c r="S690" s="10">
        <f t="shared" si="163"/>
        <v>1500000</v>
      </c>
      <c r="T690" s="10">
        <f t="shared" si="164"/>
        <v>20750600</v>
      </c>
      <c r="U690" s="24">
        <f t="shared" si="165"/>
        <v>3287500</v>
      </c>
      <c r="V690" s="10">
        <f t="shared" si="166"/>
        <v>300000</v>
      </c>
      <c r="W690" s="24">
        <f t="shared" si="167"/>
        <v>150163.93079202034</v>
      </c>
      <c r="X690" s="24">
        <f t="shared" si="173"/>
        <v>27988263.930792019</v>
      </c>
      <c r="Z690" s="28">
        <f t="shared" si="168"/>
        <v>-24388263.930792019</v>
      </c>
      <c r="AA690" s="28">
        <f t="shared" si="169"/>
        <v>-18438263.930792019</v>
      </c>
      <c r="AB690" s="29"/>
      <c r="AC690" s="30">
        <f t="shared" si="170"/>
        <v>5597652.7861584043</v>
      </c>
      <c r="AD690" s="30">
        <f t="shared" si="171"/>
        <v>22390611.144633617</v>
      </c>
      <c r="AE690" s="24"/>
      <c r="AF690" s="24">
        <f t="shared" si="174"/>
        <v>-110980.71034213358</v>
      </c>
      <c r="AG690" s="24">
        <f t="shared" si="175"/>
        <v>-67228.330600176007</v>
      </c>
      <c r="AI690" s="24">
        <f>IF(OR(B690="Q2",B690="Q3"),Business_peak/E690,Business_nonpeak/E690)</f>
        <v>11111.111111111111</v>
      </c>
      <c r="AJ690" s="24">
        <f>IF(OR(B690="Q2",B690="Q3"),Economic_peak/F690,Economic_nonpeak/F690)</f>
        <v>261.78010471204186</v>
      </c>
      <c r="AO690">
        <f>AF690/AI690</f>
        <v>-9.9882639307920211</v>
      </c>
      <c r="AP690">
        <f>AG690/AJ690</f>
        <v>-256.81222289267237</v>
      </c>
    </row>
    <row r="691" spans="1:42" x14ac:dyDescent="0.25">
      <c r="A691" s="6">
        <v>685</v>
      </c>
      <c r="B691" s="1" t="s">
        <v>8</v>
      </c>
      <c r="C691" s="1"/>
      <c r="D691" s="1">
        <v>343</v>
      </c>
      <c r="E691" s="1">
        <v>18</v>
      </c>
      <c r="F691" s="1">
        <v>205</v>
      </c>
      <c r="G691" s="3">
        <v>-1</v>
      </c>
      <c r="N691" s="10">
        <f t="shared" si="160"/>
        <v>3600000</v>
      </c>
      <c r="O691" s="10">
        <f t="shared" si="161"/>
        <v>10250000</v>
      </c>
      <c r="P691" s="24">
        <f t="shared" si="172"/>
        <v>13850000</v>
      </c>
      <c r="R691" s="10">
        <f t="shared" si="162"/>
        <v>2000000</v>
      </c>
      <c r="S691" s="10">
        <f t="shared" si="163"/>
        <v>2500000</v>
      </c>
      <c r="T691" s="10">
        <f t="shared" si="164"/>
        <v>15337400</v>
      </c>
      <c r="U691" s="24">
        <f t="shared" si="165"/>
        <v>3462500</v>
      </c>
      <c r="V691" s="10">
        <f t="shared" si="166"/>
        <v>300000</v>
      </c>
      <c r="W691" s="24">
        <f t="shared" si="167"/>
        <v>150163.93079202034</v>
      </c>
      <c r="X691" s="24">
        <f t="shared" si="173"/>
        <v>23750063.930792019</v>
      </c>
      <c r="Z691" s="28">
        <f t="shared" si="168"/>
        <v>-20150063.930792019</v>
      </c>
      <c r="AA691" s="28">
        <f t="shared" si="169"/>
        <v>-13500063.930792019</v>
      </c>
      <c r="AB691" s="29"/>
      <c r="AC691" s="30">
        <f t="shared" si="170"/>
        <v>4750012.7861584043</v>
      </c>
      <c r="AD691" s="30">
        <f t="shared" si="171"/>
        <v>19000051.144633617</v>
      </c>
      <c r="AE691" s="24"/>
      <c r="AF691" s="24">
        <f t="shared" si="174"/>
        <v>-63889.599231022461</v>
      </c>
      <c r="AG691" s="24">
        <f t="shared" si="175"/>
        <v>-42683.176315285935</v>
      </c>
      <c r="AI691" s="24">
        <f>IF(OR(B691="Q2",B691="Q3"),Business_peak/E691,Business_nonpeak/E691)</f>
        <v>11111.111111111111</v>
      </c>
      <c r="AJ691" s="24">
        <f>IF(OR(B691="Q2",B691="Q3"),Economic_peak/F691,Economic_nonpeak/F691)</f>
        <v>243.90243902439025</v>
      </c>
      <c r="AO691">
        <f>AF691/AI691</f>
        <v>-5.7500639307920212</v>
      </c>
      <c r="AP691">
        <f>AG691/AJ691</f>
        <v>-175.00102289267232</v>
      </c>
    </row>
    <row r="692" spans="1:42" x14ac:dyDescent="0.25">
      <c r="A692" s="6">
        <v>686</v>
      </c>
      <c r="B692" s="1" t="s">
        <v>8</v>
      </c>
      <c r="C692" s="1"/>
      <c r="D692" s="1">
        <v>343</v>
      </c>
      <c r="E692" s="1">
        <v>22</v>
      </c>
      <c r="F692" s="1">
        <v>201</v>
      </c>
      <c r="G692" s="3">
        <v>0</v>
      </c>
      <c r="N692" s="10">
        <f t="shared" si="160"/>
        <v>4400000</v>
      </c>
      <c r="O692" s="10">
        <f t="shared" si="161"/>
        <v>10050000</v>
      </c>
      <c r="P692" s="24">
        <f t="shared" si="172"/>
        <v>14450000</v>
      </c>
      <c r="R692" s="10">
        <f t="shared" si="162"/>
        <v>2000000</v>
      </c>
      <c r="S692" s="10">
        <f t="shared" si="163"/>
        <v>1500000</v>
      </c>
      <c r="T692" s="10">
        <f t="shared" si="164"/>
        <v>18044000</v>
      </c>
      <c r="U692" s="24">
        <f t="shared" si="165"/>
        <v>3612500</v>
      </c>
      <c r="V692" s="10">
        <f t="shared" si="166"/>
        <v>300000</v>
      </c>
      <c r="W692" s="24">
        <f t="shared" si="167"/>
        <v>150163.93079202034</v>
      </c>
      <c r="X692" s="24">
        <f t="shared" si="173"/>
        <v>25606663.930792019</v>
      </c>
      <c r="Z692" s="28">
        <f t="shared" si="168"/>
        <v>-21206663.930792019</v>
      </c>
      <c r="AA692" s="28">
        <f t="shared" si="169"/>
        <v>-15556663.930792019</v>
      </c>
      <c r="AB692" s="29"/>
      <c r="AC692" s="30">
        <f t="shared" si="170"/>
        <v>5121332.7861584043</v>
      </c>
      <c r="AD692" s="30">
        <f t="shared" si="171"/>
        <v>20485331.144633617</v>
      </c>
      <c r="AE692" s="24"/>
      <c r="AF692" s="24">
        <f t="shared" si="174"/>
        <v>-32787.853916291104</v>
      </c>
      <c r="AG692" s="24">
        <f t="shared" si="175"/>
        <v>-51917.070371311529</v>
      </c>
      <c r="AI692" s="24">
        <f>IF(OR(B692="Q2",B692="Q3"),Business_peak/E692,Business_nonpeak/E692)</f>
        <v>9090.9090909090901</v>
      </c>
      <c r="AJ692" s="24">
        <f>IF(OR(B692="Q2",B692="Q3"),Economic_peak/F692,Economic_nonpeak/F692)</f>
        <v>248.75621890547265</v>
      </c>
      <c r="AO692">
        <f>AF692/AI692</f>
        <v>-3.6066639307920219</v>
      </c>
      <c r="AP692">
        <f>AG692/AJ692</f>
        <v>-208.70662289267233</v>
      </c>
    </row>
    <row r="693" spans="1:42" x14ac:dyDescent="0.25">
      <c r="A693" s="6">
        <v>687</v>
      </c>
      <c r="B693" s="1" t="s">
        <v>8</v>
      </c>
      <c r="C693" s="1"/>
      <c r="D693" s="1">
        <v>344</v>
      </c>
      <c r="E693" s="1">
        <v>27</v>
      </c>
      <c r="F693" s="1">
        <v>120</v>
      </c>
      <c r="G693" s="3">
        <v>-2</v>
      </c>
      <c r="N693" s="10">
        <f t="shared" si="160"/>
        <v>5400000</v>
      </c>
      <c r="O693" s="10">
        <f t="shared" si="161"/>
        <v>6000000</v>
      </c>
      <c r="P693" s="24">
        <f t="shared" si="172"/>
        <v>11400000</v>
      </c>
      <c r="R693" s="10">
        <f t="shared" si="162"/>
        <v>2000000</v>
      </c>
      <c r="S693" s="10">
        <f t="shared" si="163"/>
        <v>2500000</v>
      </c>
      <c r="T693" s="10">
        <f t="shared" si="164"/>
        <v>12630800</v>
      </c>
      <c r="U693" s="24">
        <f t="shared" si="165"/>
        <v>2850000</v>
      </c>
      <c r="V693" s="10">
        <f t="shared" si="166"/>
        <v>300000</v>
      </c>
      <c r="W693" s="24">
        <f t="shared" si="167"/>
        <v>150163.93079202034</v>
      </c>
      <c r="X693" s="24">
        <f t="shared" si="173"/>
        <v>20430963.930792019</v>
      </c>
      <c r="Z693" s="28">
        <f t="shared" si="168"/>
        <v>-15030963.930792019</v>
      </c>
      <c r="AA693" s="28">
        <f t="shared" si="169"/>
        <v>-14430963.930792019</v>
      </c>
      <c r="AB693" s="29"/>
      <c r="AC693" s="30">
        <f t="shared" si="170"/>
        <v>4086192.7861584038</v>
      </c>
      <c r="AD693" s="30">
        <f t="shared" si="171"/>
        <v>16344771.144633615</v>
      </c>
      <c r="AE693" s="24"/>
      <c r="AF693" s="24">
        <f t="shared" si="174"/>
        <v>48659.526438577632</v>
      </c>
      <c r="AG693" s="24">
        <f t="shared" si="175"/>
        <v>-86206.426205280135</v>
      </c>
      <c r="AI693" s="24">
        <f>IF(OR(B693="Q2",B693="Q3"),Business_peak/E693,Business_nonpeak/E693)</f>
        <v>7407.4074074074078</v>
      </c>
      <c r="AJ693" s="24">
        <f>IF(OR(B693="Q2",B693="Q3"),Economic_peak/F693,Economic_nonpeak/F693)</f>
        <v>416.66666666666669</v>
      </c>
      <c r="AO693">
        <f>AF693/AI693</f>
        <v>6.5690360692079803</v>
      </c>
      <c r="AP693">
        <f>AG693/AJ693</f>
        <v>-206.89542289267231</v>
      </c>
    </row>
    <row r="694" spans="1:42" x14ac:dyDescent="0.25">
      <c r="A694" s="6">
        <v>688</v>
      </c>
      <c r="B694" s="1" t="s">
        <v>8</v>
      </c>
      <c r="C694" s="1"/>
      <c r="D694" s="1">
        <v>344</v>
      </c>
      <c r="E694" s="1">
        <v>16</v>
      </c>
      <c r="F694" s="1">
        <v>237</v>
      </c>
      <c r="G694" s="3">
        <v>2</v>
      </c>
      <c r="N694" s="10">
        <f t="shared" si="160"/>
        <v>3200000</v>
      </c>
      <c r="O694" s="10">
        <f t="shared" si="161"/>
        <v>11850000</v>
      </c>
      <c r="P694" s="24">
        <f t="shared" si="172"/>
        <v>15050000</v>
      </c>
      <c r="R694" s="10">
        <f t="shared" si="162"/>
        <v>2000000</v>
      </c>
      <c r="S694" s="10">
        <f t="shared" si="163"/>
        <v>1500000</v>
      </c>
      <c r="T694" s="10">
        <f t="shared" si="164"/>
        <v>23457200</v>
      </c>
      <c r="U694" s="24">
        <f t="shared" si="165"/>
        <v>3762500</v>
      </c>
      <c r="V694" s="10">
        <f t="shared" si="166"/>
        <v>300000</v>
      </c>
      <c r="W694" s="24">
        <f t="shared" si="167"/>
        <v>150163.93079202034</v>
      </c>
      <c r="X694" s="24">
        <f t="shared" si="173"/>
        <v>31169863.930792019</v>
      </c>
      <c r="Z694" s="28">
        <f t="shared" si="168"/>
        <v>-27969863.930792019</v>
      </c>
      <c r="AA694" s="28">
        <f t="shared" si="169"/>
        <v>-19319863.930792019</v>
      </c>
      <c r="AB694" s="29"/>
      <c r="AC694" s="30">
        <f t="shared" si="170"/>
        <v>6233972.7861584043</v>
      </c>
      <c r="AD694" s="30">
        <f t="shared" si="171"/>
        <v>24935891.144633617</v>
      </c>
      <c r="AE694" s="24"/>
      <c r="AF694" s="24">
        <f t="shared" si="174"/>
        <v>-189623.29913490027</v>
      </c>
      <c r="AG694" s="24">
        <f t="shared" si="175"/>
        <v>-55214.730568074337</v>
      </c>
      <c r="AI694" s="24">
        <f>IF(OR(B694="Q2",B694="Q3"),Business_peak/E694,Business_nonpeak/E694)</f>
        <v>12500</v>
      </c>
      <c r="AJ694" s="24">
        <f>IF(OR(B694="Q2",B694="Q3"),Economic_peak/F694,Economic_nonpeak/F694)</f>
        <v>210.9704641350211</v>
      </c>
      <c r="AO694">
        <f>AF694/AI694</f>
        <v>-15.169863930792022</v>
      </c>
      <c r="AP694">
        <f>AG694/AJ694</f>
        <v>-261.71782289267236</v>
      </c>
    </row>
    <row r="695" spans="1:42" x14ac:dyDescent="0.25">
      <c r="A695" s="6">
        <v>689</v>
      </c>
      <c r="B695" s="1" t="s">
        <v>8</v>
      </c>
      <c r="C695" s="1"/>
      <c r="D695" s="1">
        <v>345</v>
      </c>
      <c r="E695" s="1">
        <v>22</v>
      </c>
      <c r="F695" s="1">
        <v>149</v>
      </c>
      <c r="G695" s="3">
        <v>-2</v>
      </c>
      <c r="N695" s="10">
        <f t="shared" si="160"/>
        <v>4400000</v>
      </c>
      <c r="O695" s="10">
        <f t="shared" si="161"/>
        <v>7450000</v>
      </c>
      <c r="P695" s="24">
        <f t="shared" si="172"/>
        <v>11850000</v>
      </c>
      <c r="R695" s="10">
        <f t="shared" si="162"/>
        <v>2000000</v>
      </c>
      <c r="S695" s="10">
        <f t="shared" si="163"/>
        <v>2500000</v>
      </c>
      <c r="T695" s="10">
        <f t="shared" si="164"/>
        <v>12630800</v>
      </c>
      <c r="U695" s="24">
        <f t="shared" si="165"/>
        <v>2962500</v>
      </c>
      <c r="V695" s="10">
        <f t="shared" si="166"/>
        <v>300000</v>
      </c>
      <c r="W695" s="24">
        <f t="shared" si="167"/>
        <v>150163.93079202034</v>
      </c>
      <c r="X695" s="24">
        <f t="shared" si="173"/>
        <v>20543463.930792019</v>
      </c>
      <c r="Z695" s="28">
        <f t="shared" si="168"/>
        <v>-16143463.930792019</v>
      </c>
      <c r="AA695" s="28">
        <f t="shared" si="169"/>
        <v>-13093463.930792019</v>
      </c>
      <c r="AB695" s="29"/>
      <c r="AC695" s="30">
        <f t="shared" si="170"/>
        <v>4108692.7861584038</v>
      </c>
      <c r="AD695" s="30">
        <f t="shared" si="171"/>
        <v>16434771.144633615</v>
      </c>
      <c r="AE695" s="24"/>
      <c r="AF695" s="24">
        <f t="shared" si="174"/>
        <v>13241.236992799824</v>
      </c>
      <c r="AG695" s="24">
        <f t="shared" si="175"/>
        <v>-60300.477480762522</v>
      </c>
      <c r="AI695" s="24">
        <f>IF(OR(B695="Q2",B695="Q3"),Business_peak/E695,Business_nonpeak/E695)</f>
        <v>9090.9090909090901</v>
      </c>
      <c r="AJ695" s="24">
        <f>IF(OR(B695="Q2",B695="Q3"),Economic_peak/F695,Economic_nonpeak/F695)</f>
        <v>335.57046979865771</v>
      </c>
      <c r="AO695">
        <f>AF695/AI695</f>
        <v>1.4565360692079807</v>
      </c>
      <c r="AP695">
        <f>AG695/AJ695</f>
        <v>-179.69542289267233</v>
      </c>
    </row>
    <row r="696" spans="1:42" x14ac:dyDescent="0.25">
      <c r="A696" s="6">
        <v>690</v>
      </c>
      <c r="B696" s="1" t="s">
        <v>8</v>
      </c>
      <c r="C696" s="1"/>
      <c r="D696" s="1">
        <v>345</v>
      </c>
      <c r="E696" s="1">
        <v>15</v>
      </c>
      <c r="F696" s="1">
        <v>193</v>
      </c>
      <c r="G696" s="3">
        <v>1</v>
      </c>
      <c r="N696" s="10">
        <f t="shared" si="160"/>
        <v>3000000</v>
      </c>
      <c r="O696" s="10">
        <f t="shared" si="161"/>
        <v>9650000</v>
      </c>
      <c r="P696" s="24">
        <f t="shared" si="172"/>
        <v>12650000</v>
      </c>
      <c r="R696" s="10">
        <f t="shared" si="162"/>
        <v>2000000</v>
      </c>
      <c r="S696" s="10">
        <f t="shared" si="163"/>
        <v>1500000</v>
      </c>
      <c r="T696" s="10">
        <f t="shared" si="164"/>
        <v>20750600</v>
      </c>
      <c r="U696" s="24">
        <f t="shared" si="165"/>
        <v>3162500</v>
      </c>
      <c r="V696" s="10">
        <f t="shared" si="166"/>
        <v>300000</v>
      </c>
      <c r="W696" s="24">
        <f t="shared" si="167"/>
        <v>150163.93079202034</v>
      </c>
      <c r="X696" s="24">
        <f t="shared" si="173"/>
        <v>27863263.930792019</v>
      </c>
      <c r="Z696" s="28">
        <f t="shared" si="168"/>
        <v>-24863263.930792019</v>
      </c>
      <c r="AA696" s="28">
        <f t="shared" si="169"/>
        <v>-18213263.930792019</v>
      </c>
      <c r="AB696" s="29"/>
      <c r="AC696" s="30">
        <f t="shared" si="170"/>
        <v>5572652.7861584043</v>
      </c>
      <c r="AD696" s="30">
        <f t="shared" si="171"/>
        <v>22290611.144633617</v>
      </c>
      <c r="AE696" s="24"/>
      <c r="AF696" s="24">
        <f t="shared" si="174"/>
        <v>-171510.18574389361</v>
      </c>
      <c r="AG696" s="24">
        <f t="shared" si="175"/>
        <v>-65495.394531780403</v>
      </c>
      <c r="AI696" s="24">
        <f>IF(OR(B696="Q2",B696="Q3"),Business_peak/E696,Business_nonpeak/E696)</f>
        <v>13333.333333333334</v>
      </c>
      <c r="AJ696" s="24">
        <f>IF(OR(B696="Q2",B696="Q3"),Economic_peak/F696,Economic_nonpeak/F696)</f>
        <v>259.06735751295338</v>
      </c>
      <c r="AO696">
        <f>AF696/AI696</f>
        <v>-12.863263930792021</v>
      </c>
      <c r="AP696">
        <f>AG696/AJ696</f>
        <v>-252.81222289267234</v>
      </c>
    </row>
    <row r="697" spans="1:42" x14ac:dyDescent="0.25">
      <c r="A697" s="6">
        <v>691</v>
      </c>
      <c r="B697" s="1" t="s">
        <v>8</v>
      </c>
      <c r="C697" s="1"/>
      <c r="D697" s="1">
        <v>346</v>
      </c>
      <c r="E697" s="1">
        <v>27</v>
      </c>
      <c r="F697" s="1">
        <v>146</v>
      </c>
      <c r="G697" s="3">
        <v>-1</v>
      </c>
      <c r="N697" s="10">
        <f t="shared" si="160"/>
        <v>5400000</v>
      </c>
      <c r="O697" s="10">
        <f t="shared" si="161"/>
        <v>7300000</v>
      </c>
      <c r="P697" s="24">
        <f t="shared" si="172"/>
        <v>12700000</v>
      </c>
      <c r="R697" s="10">
        <f t="shared" si="162"/>
        <v>2000000</v>
      </c>
      <c r="S697" s="10">
        <f t="shared" si="163"/>
        <v>2500000</v>
      </c>
      <c r="T697" s="10">
        <f t="shared" si="164"/>
        <v>15337400</v>
      </c>
      <c r="U697" s="24">
        <f t="shared" si="165"/>
        <v>3175000</v>
      </c>
      <c r="V697" s="10">
        <f t="shared" si="166"/>
        <v>300000</v>
      </c>
      <c r="W697" s="24">
        <f t="shared" si="167"/>
        <v>150163.93079202034</v>
      </c>
      <c r="X697" s="24">
        <f t="shared" si="173"/>
        <v>23462563.930792019</v>
      </c>
      <c r="Z697" s="28">
        <f t="shared" si="168"/>
        <v>-18062563.930792019</v>
      </c>
      <c r="AA697" s="28">
        <f t="shared" si="169"/>
        <v>-16162563.930792019</v>
      </c>
      <c r="AB697" s="29"/>
      <c r="AC697" s="30">
        <f t="shared" si="170"/>
        <v>4692512.7861584043</v>
      </c>
      <c r="AD697" s="30">
        <f t="shared" si="171"/>
        <v>18770051.144633617</v>
      </c>
      <c r="AE697" s="24"/>
      <c r="AF697" s="24">
        <f t="shared" si="174"/>
        <v>26203.230142281322</v>
      </c>
      <c r="AG697" s="24">
        <f t="shared" si="175"/>
        <v>-78561.99414132614</v>
      </c>
      <c r="AI697" s="24">
        <f>IF(OR(B697="Q2",B697="Q3"),Business_peak/E697,Business_nonpeak/E697)</f>
        <v>7407.4074074074078</v>
      </c>
      <c r="AJ697" s="24">
        <f>IF(OR(B697="Q2",B697="Q3"),Economic_peak/F697,Economic_nonpeak/F697)</f>
        <v>342.46575342465752</v>
      </c>
      <c r="AO697">
        <f>AF697/AI697</f>
        <v>3.537436069207978</v>
      </c>
      <c r="AP697">
        <f>AG697/AJ697</f>
        <v>-229.40102289267233</v>
      </c>
    </row>
    <row r="698" spans="1:42" x14ac:dyDescent="0.25">
      <c r="A698" s="6">
        <v>692</v>
      </c>
      <c r="B698" s="1" t="s">
        <v>8</v>
      </c>
      <c r="C698" s="1"/>
      <c r="D698" s="1">
        <v>346</v>
      </c>
      <c r="E698" s="1">
        <v>17</v>
      </c>
      <c r="F698" s="1">
        <v>179</v>
      </c>
      <c r="G698" s="3">
        <v>1</v>
      </c>
      <c r="N698" s="10">
        <f t="shared" si="160"/>
        <v>3400000</v>
      </c>
      <c r="O698" s="10">
        <f t="shared" si="161"/>
        <v>8950000</v>
      </c>
      <c r="P698" s="24">
        <f t="shared" si="172"/>
        <v>12350000</v>
      </c>
      <c r="R698" s="10">
        <f t="shared" si="162"/>
        <v>2000000</v>
      </c>
      <c r="S698" s="10">
        <f t="shared" si="163"/>
        <v>1500000</v>
      </c>
      <c r="T698" s="10">
        <f t="shared" si="164"/>
        <v>20750600</v>
      </c>
      <c r="U698" s="24">
        <f t="shared" si="165"/>
        <v>3087500</v>
      </c>
      <c r="V698" s="10">
        <f t="shared" si="166"/>
        <v>300000</v>
      </c>
      <c r="W698" s="24">
        <f t="shared" si="167"/>
        <v>150163.93079202034</v>
      </c>
      <c r="X698" s="24">
        <f t="shared" si="173"/>
        <v>27788263.930792019</v>
      </c>
      <c r="Z698" s="28">
        <f t="shared" si="168"/>
        <v>-24388263.930792019</v>
      </c>
      <c r="AA698" s="28">
        <f t="shared" si="169"/>
        <v>-18838263.930792019</v>
      </c>
      <c r="AB698" s="29"/>
      <c r="AC698" s="30">
        <f t="shared" si="170"/>
        <v>5557652.7861584043</v>
      </c>
      <c r="AD698" s="30">
        <f t="shared" si="171"/>
        <v>22230611.144633617</v>
      </c>
      <c r="AE698" s="24"/>
      <c r="AF698" s="24">
        <f t="shared" si="174"/>
        <v>-126920.75212696496</v>
      </c>
      <c r="AG698" s="24">
        <f t="shared" si="175"/>
        <v>-74193.358349908478</v>
      </c>
      <c r="AI698" s="24">
        <f>IF(OR(B698="Q2",B698="Q3"),Business_peak/E698,Business_nonpeak/E698)</f>
        <v>11764.705882352941</v>
      </c>
      <c r="AJ698" s="24">
        <f>IF(OR(B698="Q2",B698="Q3"),Economic_peak/F698,Economic_nonpeak/F698)</f>
        <v>279.32960893854749</v>
      </c>
      <c r="AO698">
        <f>AF698/AI698</f>
        <v>-10.788263930792022</v>
      </c>
      <c r="AP698">
        <f>AG698/AJ698</f>
        <v>-265.61222289267232</v>
      </c>
    </row>
    <row r="699" spans="1:42" x14ac:dyDescent="0.25">
      <c r="A699" s="6">
        <v>693</v>
      </c>
      <c r="B699" s="1" t="s">
        <v>8</v>
      </c>
      <c r="C699" s="1"/>
      <c r="D699" s="1">
        <v>347</v>
      </c>
      <c r="E699" s="1">
        <v>20</v>
      </c>
      <c r="F699" s="1">
        <v>207</v>
      </c>
      <c r="G699" s="3">
        <v>-1</v>
      </c>
      <c r="N699" s="10">
        <f t="shared" si="160"/>
        <v>4000000</v>
      </c>
      <c r="O699" s="10">
        <f t="shared" si="161"/>
        <v>10350000</v>
      </c>
      <c r="P699" s="24">
        <f t="shared" si="172"/>
        <v>14350000</v>
      </c>
      <c r="R699" s="10">
        <f t="shared" si="162"/>
        <v>2000000</v>
      </c>
      <c r="S699" s="10">
        <f t="shared" si="163"/>
        <v>2500000</v>
      </c>
      <c r="T699" s="10">
        <f t="shared" si="164"/>
        <v>15337400</v>
      </c>
      <c r="U699" s="24">
        <f t="shared" si="165"/>
        <v>3587500</v>
      </c>
      <c r="V699" s="10">
        <f t="shared" si="166"/>
        <v>300000</v>
      </c>
      <c r="W699" s="24">
        <f t="shared" si="167"/>
        <v>150163.93079202034</v>
      </c>
      <c r="X699" s="24">
        <f t="shared" si="173"/>
        <v>23875063.930792019</v>
      </c>
      <c r="Z699" s="28">
        <f t="shared" si="168"/>
        <v>-19875063.930792019</v>
      </c>
      <c r="AA699" s="28">
        <f t="shared" si="169"/>
        <v>-13525063.930792019</v>
      </c>
      <c r="AB699" s="29"/>
      <c r="AC699" s="30">
        <f t="shared" si="170"/>
        <v>4775012.7861584043</v>
      </c>
      <c r="AD699" s="30">
        <f t="shared" si="171"/>
        <v>19100051.144633617</v>
      </c>
      <c r="AE699" s="24"/>
      <c r="AF699" s="24">
        <f t="shared" si="174"/>
        <v>-38750.639307920217</v>
      </c>
      <c r="AG699" s="24">
        <f t="shared" si="175"/>
        <v>-42270.778476490901</v>
      </c>
      <c r="AI699" s="24">
        <f>IF(OR(B699="Q2",B699="Q3"),Business_peak/E699,Business_nonpeak/E699)</f>
        <v>10000</v>
      </c>
      <c r="AJ699" s="24">
        <f>IF(OR(B699="Q2",B699="Q3"),Economic_peak/F699,Economic_nonpeak/F699)</f>
        <v>241.54589371980677</v>
      </c>
      <c r="AO699">
        <f>AF699/AI699</f>
        <v>-3.8750639307920216</v>
      </c>
      <c r="AP699">
        <f>AG699/AJ699</f>
        <v>-175.00102289267232</v>
      </c>
    </row>
    <row r="700" spans="1:42" x14ac:dyDescent="0.25">
      <c r="A700" s="6">
        <v>694</v>
      </c>
      <c r="B700" s="1" t="s">
        <v>8</v>
      </c>
      <c r="C700" s="1"/>
      <c r="D700" s="1">
        <v>347</v>
      </c>
      <c r="E700" s="1">
        <v>15</v>
      </c>
      <c r="F700" s="1">
        <v>195</v>
      </c>
      <c r="G700" s="3">
        <v>0</v>
      </c>
      <c r="N700" s="10">
        <f t="shared" si="160"/>
        <v>3000000</v>
      </c>
      <c r="O700" s="10">
        <f t="shared" si="161"/>
        <v>9750000</v>
      </c>
      <c r="P700" s="24">
        <f t="shared" si="172"/>
        <v>12750000</v>
      </c>
      <c r="R700" s="10">
        <f t="shared" si="162"/>
        <v>2000000</v>
      </c>
      <c r="S700" s="10">
        <f t="shared" si="163"/>
        <v>1500000</v>
      </c>
      <c r="T700" s="10">
        <f t="shared" si="164"/>
        <v>18044000</v>
      </c>
      <c r="U700" s="24">
        <f t="shared" si="165"/>
        <v>3187500</v>
      </c>
      <c r="V700" s="10">
        <f t="shared" si="166"/>
        <v>300000</v>
      </c>
      <c r="W700" s="24">
        <f t="shared" si="167"/>
        <v>150163.93079202034</v>
      </c>
      <c r="X700" s="24">
        <f t="shared" si="173"/>
        <v>25181663.930792019</v>
      </c>
      <c r="Z700" s="28">
        <f t="shared" si="168"/>
        <v>-22181663.930792019</v>
      </c>
      <c r="AA700" s="28">
        <f t="shared" si="169"/>
        <v>-15431663.930792019</v>
      </c>
      <c r="AB700" s="29"/>
      <c r="AC700" s="30">
        <f t="shared" si="170"/>
        <v>5036332.7861584043</v>
      </c>
      <c r="AD700" s="30">
        <f t="shared" si="171"/>
        <v>20145331.144633617</v>
      </c>
      <c r="AE700" s="24"/>
      <c r="AF700" s="24">
        <f t="shared" si="174"/>
        <v>-135755.51907722696</v>
      </c>
      <c r="AG700" s="24">
        <f t="shared" si="175"/>
        <v>-53309.390485300602</v>
      </c>
      <c r="AI700" s="24">
        <f>IF(OR(B700="Q2",B700="Q3"),Business_peak/E700,Business_nonpeak/E700)</f>
        <v>13333.333333333334</v>
      </c>
      <c r="AJ700" s="24">
        <f>IF(OR(B700="Q2",B700="Q3"),Economic_peak/F700,Economic_nonpeak/F700)</f>
        <v>256.41025641025641</v>
      </c>
      <c r="AO700">
        <f>AF700/AI700</f>
        <v>-10.181663930792022</v>
      </c>
      <c r="AP700">
        <f>AG700/AJ700</f>
        <v>-207.90662289267235</v>
      </c>
    </row>
    <row r="701" spans="1:42" x14ac:dyDescent="0.25">
      <c r="A701" s="6">
        <v>695</v>
      </c>
      <c r="B701" s="1" t="s">
        <v>8</v>
      </c>
      <c r="C701" s="1"/>
      <c r="D701" s="1">
        <v>348</v>
      </c>
      <c r="E701" s="1">
        <v>16</v>
      </c>
      <c r="F701" s="1">
        <v>131</v>
      </c>
      <c r="G701" s="3">
        <v>-1</v>
      </c>
      <c r="N701" s="10">
        <f t="shared" si="160"/>
        <v>3200000</v>
      </c>
      <c r="O701" s="10">
        <f t="shared" si="161"/>
        <v>6550000</v>
      </c>
      <c r="P701" s="24">
        <f t="shared" si="172"/>
        <v>9750000</v>
      </c>
      <c r="R701" s="10">
        <f t="shared" si="162"/>
        <v>2000000</v>
      </c>
      <c r="S701" s="10">
        <f t="shared" si="163"/>
        <v>2500000</v>
      </c>
      <c r="T701" s="10">
        <f t="shared" si="164"/>
        <v>15337400</v>
      </c>
      <c r="U701" s="24">
        <f t="shared" si="165"/>
        <v>2437500</v>
      </c>
      <c r="V701" s="10">
        <f t="shared" si="166"/>
        <v>300000</v>
      </c>
      <c r="W701" s="24">
        <f t="shared" si="167"/>
        <v>150163.93079202034</v>
      </c>
      <c r="X701" s="24">
        <f t="shared" si="173"/>
        <v>22725063.930792019</v>
      </c>
      <c r="Z701" s="28">
        <f t="shared" si="168"/>
        <v>-19525063.930792019</v>
      </c>
      <c r="AA701" s="28">
        <f t="shared" si="169"/>
        <v>-16175063.930792019</v>
      </c>
      <c r="AB701" s="29"/>
      <c r="AC701" s="30">
        <f t="shared" si="170"/>
        <v>4545012.7861584043</v>
      </c>
      <c r="AD701" s="30">
        <f t="shared" si="171"/>
        <v>18180051.144633617</v>
      </c>
      <c r="AE701" s="24"/>
      <c r="AF701" s="24">
        <f t="shared" si="174"/>
        <v>-84063.29913490027</v>
      </c>
      <c r="AG701" s="24">
        <f t="shared" si="175"/>
        <v>-88779.016371248988</v>
      </c>
      <c r="AI701" s="24">
        <f>IF(OR(B701="Q2",B701="Q3"),Business_peak/E701,Business_nonpeak/E701)</f>
        <v>12500</v>
      </c>
      <c r="AJ701" s="24">
        <f>IF(OR(B701="Q2",B701="Q3"),Economic_peak/F701,Economic_nonpeak/F701)</f>
        <v>381.67938931297709</v>
      </c>
      <c r="AO701">
        <f>AF701/AI701</f>
        <v>-6.7250639307920217</v>
      </c>
      <c r="AP701">
        <f>AG701/AJ701</f>
        <v>-232.60102289267235</v>
      </c>
    </row>
    <row r="702" spans="1:42" x14ac:dyDescent="0.25">
      <c r="A702" s="6">
        <v>696</v>
      </c>
      <c r="B702" s="1" t="s">
        <v>8</v>
      </c>
      <c r="C702" s="1"/>
      <c r="D702" s="1">
        <v>348</v>
      </c>
      <c r="E702" s="1">
        <v>14</v>
      </c>
      <c r="F702" s="1">
        <v>160</v>
      </c>
      <c r="G702" s="3">
        <v>0</v>
      </c>
      <c r="N702" s="10">
        <f t="shared" si="160"/>
        <v>2800000</v>
      </c>
      <c r="O702" s="10">
        <f t="shared" si="161"/>
        <v>8000000</v>
      </c>
      <c r="P702" s="24">
        <f t="shared" si="172"/>
        <v>10800000</v>
      </c>
      <c r="R702" s="10">
        <f t="shared" si="162"/>
        <v>2000000</v>
      </c>
      <c r="S702" s="10">
        <f t="shared" si="163"/>
        <v>1500000</v>
      </c>
      <c r="T702" s="10">
        <f t="shared" si="164"/>
        <v>18044000</v>
      </c>
      <c r="U702" s="24">
        <f t="shared" si="165"/>
        <v>2700000</v>
      </c>
      <c r="V702" s="10">
        <f t="shared" si="166"/>
        <v>300000</v>
      </c>
      <c r="W702" s="24">
        <f t="shared" si="167"/>
        <v>150163.93079202034</v>
      </c>
      <c r="X702" s="24">
        <f t="shared" si="173"/>
        <v>24694163.930792019</v>
      </c>
      <c r="Z702" s="28">
        <f t="shared" si="168"/>
        <v>-21894163.930792019</v>
      </c>
      <c r="AA702" s="28">
        <f t="shared" si="169"/>
        <v>-16694163.930792019</v>
      </c>
      <c r="AB702" s="29"/>
      <c r="AC702" s="30">
        <f t="shared" si="170"/>
        <v>4938832.7861584043</v>
      </c>
      <c r="AD702" s="30">
        <f t="shared" si="171"/>
        <v>19755331.144633617</v>
      </c>
      <c r="AE702" s="24"/>
      <c r="AF702" s="24">
        <f t="shared" si="174"/>
        <v>-152773.77043988602</v>
      </c>
      <c r="AG702" s="24">
        <f t="shared" si="175"/>
        <v>-73470.819653960105</v>
      </c>
      <c r="AI702" s="24">
        <f>IF(OR(B702="Q2",B702="Q3"),Business_peak/E702,Business_nonpeak/E702)</f>
        <v>14285.714285714286</v>
      </c>
      <c r="AJ702" s="24">
        <f>IF(OR(B702="Q2",B702="Q3"),Economic_peak/F702,Economic_nonpeak/F702)</f>
        <v>312.5</v>
      </c>
      <c r="AO702">
        <f>AF702/AI702</f>
        <v>-10.694163930792021</v>
      </c>
      <c r="AP702">
        <f>AG702/AJ702</f>
        <v>-235.10662289267233</v>
      </c>
    </row>
    <row r="703" spans="1:42" x14ac:dyDescent="0.25">
      <c r="A703" s="6">
        <v>697</v>
      </c>
      <c r="B703" s="1" t="s">
        <v>8</v>
      </c>
      <c r="C703" s="1"/>
      <c r="D703" s="1">
        <v>349</v>
      </c>
      <c r="E703" s="1">
        <v>21</v>
      </c>
      <c r="F703" s="1">
        <v>184</v>
      </c>
      <c r="G703" s="3">
        <v>-1</v>
      </c>
      <c r="N703" s="10">
        <f t="shared" si="160"/>
        <v>4200000</v>
      </c>
      <c r="O703" s="10">
        <f t="shared" si="161"/>
        <v>9200000</v>
      </c>
      <c r="P703" s="24">
        <f t="shared" si="172"/>
        <v>13400000</v>
      </c>
      <c r="R703" s="10">
        <f t="shared" si="162"/>
        <v>2000000</v>
      </c>
      <c r="S703" s="10">
        <f t="shared" si="163"/>
        <v>2500000</v>
      </c>
      <c r="T703" s="10">
        <f t="shared" si="164"/>
        <v>15337400</v>
      </c>
      <c r="U703" s="24">
        <f t="shared" si="165"/>
        <v>3350000</v>
      </c>
      <c r="V703" s="10">
        <f t="shared" si="166"/>
        <v>300000</v>
      </c>
      <c r="W703" s="24">
        <f t="shared" si="167"/>
        <v>150163.93079202034</v>
      </c>
      <c r="X703" s="24">
        <f t="shared" si="173"/>
        <v>23637563.930792019</v>
      </c>
      <c r="Z703" s="28">
        <f t="shared" si="168"/>
        <v>-19437563.930792019</v>
      </c>
      <c r="AA703" s="28">
        <f t="shared" si="169"/>
        <v>-14437563.930792019</v>
      </c>
      <c r="AB703" s="29"/>
      <c r="AC703" s="30">
        <f t="shared" si="170"/>
        <v>4727512.7861584043</v>
      </c>
      <c r="AD703" s="30">
        <f t="shared" si="171"/>
        <v>18910051.144633617</v>
      </c>
      <c r="AE703" s="24"/>
      <c r="AF703" s="24">
        <f t="shared" si="174"/>
        <v>-25119.656483733539</v>
      </c>
      <c r="AG703" s="24">
        <f t="shared" si="175"/>
        <v>-52772.017090400092</v>
      </c>
      <c r="AI703" s="24">
        <f>IF(OR(B703="Q2",B703="Q3"),Business_peak/E703,Business_nonpeak/E703)</f>
        <v>9523.8095238095229</v>
      </c>
      <c r="AJ703" s="24">
        <f>IF(OR(B703="Q2",B703="Q3"),Economic_peak/F703,Economic_nonpeak/F703)</f>
        <v>271.73913043478262</v>
      </c>
      <c r="AO703">
        <f>AF703/AI703</f>
        <v>-2.6375639307920218</v>
      </c>
      <c r="AP703">
        <f>AG703/AJ703</f>
        <v>-194.20102289267231</v>
      </c>
    </row>
    <row r="704" spans="1:42" x14ac:dyDescent="0.25">
      <c r="A704" s="6">
        <v>698</v>
      </c>
      <c r="B704" s="1" t="s">
        <v>8</v>
      </c>
      <c r="C704" s="1"/>
      <c r="D704" s="1">
        <v>349</v>
      </c>
      <c r="E704" s="1">
        <v>18</v>
      </c>
      <c r="F704" s="1">
        <v>194</v>
      </c>
      <c r="G704" s="3">
        <v>1</v>
      </c>
      <c r="N704" s="10">
        <f t="shared" si="160"/>
        <v>3600000</v>
      </c>
      <c r="O704" s="10">
        <f t="shared" si="161"/>
        <v>9700000</v>
      </c>
      <c r="P704" s="24">
        <f t="shared" si="172"/>
        <v>13300000</v>
      </c>
      <c r="R704" s="10">
        <f t="shared" si="162"/>
        <v>2000000</v>
      </c>
      <c r="S704" s="10">
        <f t="shared" si="163"/>
        <v>1500000</v>
      </c>
      <c r="T704" s="10">
        <f t="shared" si="164"/>
        <v>20750600</v>
      </c>
      <c r="U704" s="24">
        <f t="shared" si="165"/>
        <v>3325000</v>
      </c>
      <c r="V704" s="10">
        <f t="shared" si="166"/>
        <v>300000</v>
      </c>
      <c r="W704" s="24">
        <f t="shared" si="167"/>
        <v>150163.93079202034</v>
      </c>
      <c r="X704" s="24">
        <f t="shared" si="173"/>
        <v>28025763.930792019</v>
      </c>
      <c r="Z704" s="28">
        <f t="shared" si="168"/>
        <v>-24425763.930792019</v>
      </c>
      <c r="AA704" s="28">
        <f t="shared" si="169"/>
        <v>-18325763.930792019</v>
      </c>
      <c r="AB704" s="29"/>
      <c r="AC704" s="30">
        <f t="shared" si="170"/>
        <v>5605152.7861584043</v>
      </c>
      <c r="AD704" s="30">
        <f t="shared" si="171"/>
        <v>22420611.144633617</v>
      </c>
      <c r="AE704" s="24"/>
      <c r="AF704" s="24">
        <f t="shared" si="174"/>
        <v>-111397.37700880023</v>
      </c>
      <c r="AG704" s="24">
        <f t="shared" si="175"/>
        <v>-65570.160539348537</v>
      </c>
      <c r="AI704" s="24">
        <f>IF(OR(B704="Q2",B704="Q3"),Business_peak/E704,Business_nonpeak/E704)</f>
        <v>11111.111111111111</v>
      </c>
      <c r="AJ704" s="24">
        <f>IF(OR(B704="Q2",B704="Q3"),Economic_peak/F704,Economic_nonpeak/F704)</f>
        <v>257.73195876288662</v>
      </c>
      <c r="AO704">
        <f>AF704/AI704</f>
        <v>-10.025763930792021</v>
      </c>
      <c r="AP704">
        <f>AG704/AJ704</f>
        <v>-254.4122228926723</v>
      </c>
    </row>
    <row r="705" spans="1:42" x14ac:dyDescent="0.25">
      <c r="A705" s="6">
        <v>699</v>
      </c>
      <c r="B705" s="1" t="s">
        <v>8</v>
      </c>
      <c r="C705" s="1"/>
      <c r="D705" s="1">
        <v>350</v>
      </c>
      <c r="E705" s="1">
        <v>12</v>
      </c>
      <c r="F705" s="1">
        <v>149</v>
      </c>
      <c r="G705" s="3">
        <v>-2</v>
      </c>
      <c r="N705" s="10">
        <f t="shared" si="160"/>
        <v>2400000</v>
      </c>
      <c r="O705" s="10">
        <f t="shared" si="161"/>
        <v>7450000</v>
      </c>
      <c r="P705" s="24">
        <f t="shared" si="172"/>
        <v>9850000</v>
      </c>
      <c r="R705" s="10">
        <f t="shared" si="162"/>
        <v>2000000</v>
      </c>
      <c r="S705" s="10">
        <f t="shared" si="163"/>
        <v>2500000</v>
      </c>
      <c r="T705" s="10">
        <f t="shared" si="164"/>
        <v>12630800</v>
      </c>
      <c r="U705" s="24">
        <f t="shared" si="165"/>
        <v>2462500</v>
      </c>
      <c r="V705" s="10">
        <f t="shared" si="166"/>
        <v>300000</v>
      </c>
      <c r="W705" s="24">
        <f t="shared" si="167"/>
        <v>150163.93079202034</v>
      </c>
      <c r="X705" s="24">
        <f t="shared" si="173"/>
        <v>20043463.930792019</v>
      </c>
      <c r="Z705" s="28">
        <f t="shared" si="168"/>
        <v>-17643463.930792019</v>
      </c>
      <c r="AA705" s="28">
        <f t="shared" si="169"/>
        <v>-12593463.930792019</v>
      </c>
      <c r="AB705" s="29"/>
      <c r="AC705" s="30">
        <f t="shared" si="170"/>
        <v>4008692.7861584038</v>
      </c>
      <c r="AD705" s="30">
        <f t="shared" si="171"/>
        <v>16034771.144633615</v>
      </c>
      <c r="AE705" s="24"/>
      <c r="AF705" s="24">
        <f t="shared" si="174"/>
        <v>-134057.73217986699</v>
      </c>
      <c r="AG705" s="24">
        <f t="shared" si="175"/>
        <v>-57615.913722373254</v>
      </c>
      <c r="AI705" s="24">
        <f>IF(OR(B705="Q2",B705="Q3"),Business_peak/E705,Business_nonpeak/E705)</f>
        <v>16666.666666666668</v>
      </c>
      <c r="AJ705" s="24">
        <f>IF(OR(B705="Q2",B705="Q3"),Economic_peak/F705,Economic_nonpeak/F705)</f>
        <v>335.57046979865771</v>
      </c>
      <c r="AO705">
        <f>AF705/AI705</f>
        <v>-8.0434639307920186</v>
      </c>
      <c r="AP705">
        <f>AG705/AJ705</f>
        <v>-171.6954228926723</v>
      </c>
    </row>
    <row r="706" spans="1:42" x14ac:dyDescent="0.25">
      <c r="A706" s="6">
        <v>700</v>
      </c>
      <c r="B706" s="1" t="s">
        <v>8</v>
      </c>
      <c r="C706" s="1"/>
      <c r="D706" s="1">
        <v>350</v>
      </c>
      <c r="E706" s="1">
        <v>16</v>
      </c>
      <c r="F706" s="1">
        <v>232</v>
      </c>
      <c r="G706" s="3">
        <v>2</v>
      </c>
      <c r="N706" s="10">
        <f t="shared" si="160"/>
        <v>3200000</v>
      </c>
      <c r="O706" s="10">
        <f t="shared" si="161"/>
        <v>11600000</v>
      </c>
      <c r="P706" s="24">
        <f t="shared" si="172"/>
        <v>14800000</v>
      </c>
      <c r="R706" s="10">
        <f t="shared" si="162"/>
        <v>2000000</v>
      </c>
      <c r="S706" s="10">
        <f t="shared" si="163"/>
        <v>1500000</v>
      </c>
      <c r="T706" s="10">
        <f t="shared" si="164"/>
        <v>23457200</v>
      </c>
      <c r="U706" s="24">
        <f t="shared" si="165"/>
        <v>3700000</v>
      </c>
      <c r="V706" s="10">
        <f t="shared" si="166"/>
        <v>300000</v>
      </c>
      <c r="W706" s="24">
        <f t="shared" si="167"/>
        <v>150163.93079202034</v>
      </c>
      <c r="X706" s="24">
        <f t="shared" si="173"/>
        <v>31107363.930792019</v>
      </c>
      <c r="Z706" s="28">
        <f t="shared" si="168"/>
        <v>-27907363.930792019</v>
      </c>
      <c r="AA706" s="28">
        <f t="shared" si="169"/>
        <v>-19507363.930792019</v>
      </c>
      <c r="AB706" s="29"/>
      <c r="AC706" s="30">
        <f t="shared" si="170"/>
        <v>6221472.7861584043</v>
      </c>
      <c r="AD706" s="30">
        <f t="shared" si="171"/>
        <v>24885891.144633617</v>
      </c>
      <c r="AE706" s="24"/>
      <c r="AF706" s="24">
        <f t="shared" si="174"/>
        <v>-188842.04913490027</v>
      </c>
      <c r="AG706" s="24">
        <f t="shared" si="175"/>
        <v>-57266.772175144899</v>
      </c>
      <c r="AI706" s="24">
        <f>IF(OR(B706="Q2",B706="Q3"),Business_peak/E706,Business_nonpeak/E706)</f>
        <v>12500</v>
      </c>
      <c r="AJ706" s="24">
        <f>IF(OR(B706="Q2",B706="Q3"),Economic_peak/F706,Economic_nonpeak/F706)</f>
        <v>215.51724137931035</v>
      </c>
      <c r="AO706">
        <f>AF706/AI706</f>
        <v>-15.107363930792022</v>
      </c>
      <c r="AP706">
        <f>AG706/AJ706</f>
        <v>-265.7178228926723</v>
      </c>
    </row>
    <row r="707" spans="1:42" x14ac:dyDescent="0.25">
      <c r="A707" s="6">
        <v>701</v>
      </c>
      <c r="B707" s="1" t="s">
        <v>8</v>
      </c>
      <c r="C707" s="1"/>
      <c r="D707" s="1">
        <v>351</v>
      </c>
      <c r="E707" s="1">
        <v>12</v>
      </c>
      <c r="F707" s="1">
        <v>136</v>
      </c>
      <c r="G707" s="3">
        <v>0</v>
      </c>
      <c r="N707" s="10">
        <f t="shared" si="160"/>
        <v>2400000</v>
      </c>
      <c r="O707" s="10">
        <f t="shared" si="161"/>
        <v>6800000</v>
      </c>
      <c r="P707" s="24">
        <f t="shared" si="172"/>
        <v>9200000</v>
      </c>
      <c r="R707" s="10">
        <f t="shared" si="162"/>
        <v>2000000</v>
      </c>
      <c r="S707" s="10">
        <f t="shared" si="163"/>
        <v>2500000</v>
      </c>
      <c r="T707" s="10">
        <f t="shared" si="164"/>
        <v>18044000</v>
      </c>
      <c r="U707" s="24">
        <f t="shared" si="165"/>
        <v>2300000</v>
      </c>
      <c r="V707" s="10">
        <f t="shared" si="166"/>
        <v>300000</v>
      </c>
      <c r="W707" s="24">
        <f t="shared" si="167"/>
        <v>150163.93079202034</v>
      </c>
      <c r="X707" s="24">
        <f t="shared" si="173"/>
        <v>25294163.930792019</v>
      </c>
      <c r="Z707" s="28">
        <f t="shared" si="168"/>
        <v>-22894163.930792019</v>
      </c>
      <c r="AA707" s="28">
        <f t="shared" si="169"/>
        <v>-18494163.930792019</v>
      </c>
      <c r="AB707" s="29"/>
      <c r="AC707" s="30">
        <f t="shared" si="170"/>
        <v>5058832.7861584043</v>
      </c>
      <c r="AD707" s="30">
        <f t="shared" si="171"/>
        <v>20235331.144633617</v>
      </c>
      <c r="AE707" s="24"/>
      <c r="AF707" s="24">
        <f t="shared" si="174"/>
        <v>-221569.3988465337</v>
      </c>
      <c r="AG707" s="24">
        <f t="shared" si="175"/>
        <v>-98789.199592894249</v>
      </c>
      <c r="AI707" s="24">
        <f>IF(OR(B707="Q2",B707="Q3"),Business_peak/E707,Business_nonpeak/E707)</f>
        <v>16666.666666666668</v>
      </c>
      <c r="AJ707" s="24">
        <f>IF(OR(B707="Q2",B707="Q3"),Economic_peak/F707,Economic_nonpeak/F707)</f>
        <v>367.64705882352939</v>
      </c>
      <c r="AO707">
        <f>AF707/AI707</f>
        <v>-13.294163930792021</v>
      </c>
      <c r="AP707">
        <f>AG707/AJ707</f>
        <v>-268.70662289267239</v>
      </c>
    </row>
    <row r="708" spans="1:42" x14ac:dyDescent="0.25">
      <c r="A708" s="6">
        <v>702</v>
      </c>
      <c r="B708" s="1" t="s">
        <v>8</v>
      </c>
      <c r="C708" s="1"/>
      <c r="D708" s="1">
        <v>351</v>
      </c>
      <c r="E708" s="1">
        <v>13</v>
      </c>
      <c r="F708" s="1">
        <v>196</v>
      </c>
      <c r="G708" s="3">
        <v>1</v>
      </c>
      <c r="N708" s="10">
        <f t="shared" si="160"/>
        <v>2600000</v>
      </c>
      <c r="O708" s="10">
        <f t="shared" si="161"/>
        <v>9800000</v>
      </c>
      <c r="P708" s="24">
        <f t="shared" si="172"/>
        <v>12400000</v>
      </c>
      <c r="R708" s="10">
        <f t="shared" si="162"/>
        <v>2000000</v>
      </c>
      <c r="S708" s="10">
        <f t="shared" si="163"/>
        <v>1500000</v>
      </c>
      <c r="T708" s="10">
        <f t="shared" si="164"/>
        <v>20750600</v>
      </c>
      <c r="U708" s="24">
        <f t="shared" si="165"/>
        <v>3100000</v>
      </c>
      <c r="V708" s="10">
        <f t="shared" si="166"/>
        <v>300000</v>
      </c>
      <c r="W708" s="24">
        <f t="shared" si="167"/>
        <v>150163.93079202034</v>
      </c>
      <c r="X708" s="24">
        <f t="shared" si="173"/>
        <v>27800763.930792019</v>
      </c>
      <c r="Z708" s="28">
        <f t="shared" si="168"/>
        <v>-25200763.930792019</v>
      </c>
      <c r="AA708" s="28">
        <f t="shared" si="169"/>
        <v>-18000763.930792019</v>
      </c>
      <c r="AB708" s="29"/>
      <c r="AC708" s="30">
        <f t="shared" si="170"/>
        <v>5560152.7861584043</v>
      </c>
      <c r="AD708" s="30">
        <f t="shared" si="171"/>
        <v>22240611.144633617</v>
      </c>
      <c r="AE708" s="24"/>
      <c r="AF708" s="24">
        <f t="shared" si="174"/>
        <v>-227704.0604737234</v>
      </c>
      <c r="AG708" s="24">
        <f t="shared" si="175"/>
        <v>-63472.505839967438</v>
      </c>
      <c r="AI708" s="24">
        <f>IF(OR(B708="Q2",B708="Q3"),Business_peak/E708,Business_nonpeak/E708)</f>
        <v>15384.615384615385</v>
      </c>
      <c r="AJ708" s="24">
        <f>IF(OR(B708="Q2",B708="Q3"),Economic_peak/F708,Economic_nonpeak/F708)</f>
        <v>255.10204081632654</v>
      </c>
      <c r="AO708">
        <f>AF708/AI708</f>
        <v>-14.800763930792021</v>
      </c>
      <c r="AP708">
        <f>AG708/AJ708</f>
        <v>-248.81222289267234</v>
      </c>
    </row>
    <row r="709" spans="1:42" x14ac:dyDescent="0.25">
      <c r="A709" s="6">
        <v>703</v>
      </c>
      <c r="B709" s="1" t="s">
        <v>8</v>
      </c>
      <c r="C709" s="1"/>
      <c r="D709" s="1">
        <v>352</v>
      </c>
      <c r="E709" s="1">
        <v>26</v>
      </c>
      <c r="F709" s="1">
        <v>223</v>
      </c>
      <c r="G709" s="3">
        <v>-1</v>
      </c>
      <c r="N709" s="10">
        <f t="shared" si="160"/>
        <v>5200000</v>
      </c>
      <c r="O709" s="10">
        <f t="shared" si="161"/>
        <v>11150000</v>
      </c>
      <c r="P709" s="24">
        <f t="shared" si="172"/>
        <v>16350000</v>
      </c>
      <c r="R709" s="10">
        <f t="shared" si="162"/>
        <v>2000000</v>
      </c>
      <c r="S709" s="10">
        <f t="shared" si="163"/>
        <v>2500000</v>
      </c>
      <c r="T709" s="10">
        <f t="shared" si="164"/>
        <v>15337400</v>
      </c>
      <c r="U709" s="24">
        <f t="shared" si="165"/>
        <v>4087500</v>
      </c>
      <c r="V709" s="10">
        <f t="shared" si="166"/>
        <v>300000</v>
      </c>
      <c r="W709" s="24">
        <f t="shared" si="167"/>
        <v>150163.93079202034</v>
      </c>
      <c r="X709" s="24">
        <f t="shared" si="173"/>
        <v>24375063.930792019</v>
      </c>
      <c r="Z709" s="28">
        <f t="shared" si="168"/>
        <v>-19175063.930792019</v>
      </c>
      <c r="AA709" s="28">
        <f t="shared" si="169"/>
        <v>-13225063.930792019</v>
      </c>
      <c r="AB709" s="29"/>
      <c r="AC709" s="30">
        <f t="shared" si="170"/>
        <v>4875012.7861584043</v>
      </c>
      <c r="AD709" s="30">
        <f t="shared" si="171"/>
        <v>19500051.144633617</v>
      </c>
      <c r="AE709" s="24"/>
      <c r="AF709" s="24">
        <f t="shared" si="174"/>
        <v>12499.508224676758</v>
      </c>
      <c r="AG709" s="24">
        <f t="shared" si="175"/>
        <v>-37444.175536473616</v>
      </c>
      <c r="AI709" s="24">
        <f>IF(OR(B709="Q2",B709="Q3"),Business_peak/E709,Business_nonpeak/E709)</f>
        <v>7692.3076923076924</v>
      </c>
      <c r="AJ709" s="24">
        <f>IF(OR(B709="Q2",B709="Q3"),Economic_peak/F709,Economic_nonpeak/F709)</f>
        <v>224.2152466367713</v>
      </c>
      <c r="AO709">
        <f>AF709/AI709</f>
        <v>1.6249360692079786</v>
      </c>
      <c r="AP709">
        <f>AG709/AJ709</f>
        <v>-167.00102289267232</v>
      </c>
    </row>
    <row r="710" spans="1:42" x14ac:dyDescent="0.25">
      <c r="A710" s="6">
        <v>704</v>
      </c>
      <c r="B710" s="1" t="s">
        <v>8</v>
      </c>
      <c r="C710" s="1"/>
      <c r="D710" s="1">
        <v>352</v>
      </c>
      <c r="E710" s="1">
        <v>13</v>
      </c>
      <c r="F710" s="1">
        <v>168</v>
      </c>
      <c r="G710" s="3">
        <v>0</v>
      </c>
      <c r="N710" s="10">
        <f t="shared" si="160"/>
        <v>2600000</v>
      </c>
      <c r="O710" s="10">
        <f t="shared" si="161"/>
        <v>8400000</v>
      </c>
      <c r="P710" s="24">
        <f t="shared" si="172"/>
        <v>11000000</v>
      </c>
      <c r="R710" s="10">
        <f t="shared" si="162"/>
        <v>2000000</v>
      </c>
      <c r="S710" s="10">
        <f t="shared" si="163"/>
        <v>1500000</v>
      </c>
      <c r="T710" s="10">
        <f t="shared" si="164"/>
        <v>18044000</v>
      </c>
      <c r="U710" s="24">
        <f t="shared" si="165"/>
        <v>2750000</v>
      </c>
      <c r="V710" s="10">
        <f t="shared" si="166"/>
        <v>300000</v>
      </c>
      <c r="W710" s="24">
        <f t="shared" si="167"/>
        <v>150163.93079202034</v>
      </c>
      <c r="X710" s="24">
        <f t="shared" si="173"/>
        <v>24744163.930792019</v>
      </c>
      <c r="Z710" s="28">
        <f t="shared" si="168"/>
        <v>-22144163.930792019</v>
      </c>
      <c r="AA710" s="28">
        <f t="shared" si="169"/>
        <v>-16344163.930792019</v>
      </c>
      <c r="AB710" s="29"/>
      <c r="AC710" s="30">
        <f t="shared" si="170"/>
        <v>4948832.7861584043</v>
      </c>
      <c r="AD710" s="30">
        <f t="shared" si="171"/>
        <v>19795331.144633617</v>
      </c>
      <c r="AE710" s="24"/>
      <c r="AF710" s="24">
        <f t="shared" si="174"/>
        <v>-180679.44508910802</v>
      </c>
      <c r="AG710" s="24">
        <f t="shared" si="175"/>
        <v>-67829.352051390582</v>
      </c>
      <c r="AI710" s="24">
        <f>IF(OR(B710="Q2",B710="Q3"),Business_peak/E710,Business_nonpeak/E710)</f>
        <v>15384.615384615385</v>
      </c>
      <c r="AJ710" s="24">
        <f>IF(OR(B710="Q2",B710="Q3"),Economic_peak/F710,Economic_nonpeak/F710)</f>
        <v>297.61904761904759</v>
      </c>
      <c r="AO710">
        <f>AF710/AI710</f>
        <v>-11.744163930792022</v>
      </c>
      <c r="AP710">
        <f>AG710/AJ710</f>
        <v>-227.90662289267237</v>
      </c>
    </row>
    <row r="711" spans="1:42" x14ac:dyDescent="0.25">
      <c r="A711" s="6">
        <v>705</v>
      </c>
      <c r="B711" s="1" t="s">
        <v>8</v>
      </c>
      <c r="C711" s="1"/>
      <c r="D711" s="1">
        <v>353</v>
      </c>
      <c r="E711" s="1">
        <v>18</v>
      </c>
      <c r="F711" s="1">
        <v>164</v>
      </c>
      <c r="G711" s="3">
        <v>0</v>
      </c>
      <c r="N711" s="10">
        <f t="shared" ref="N711:N726" si="176">IF(OR(B711="Q2",B711="Q3"),E711*Business_peak,E711*Business_nonpeak)</f>
        <v>3600000</v>
      </c>
      <c r="O711" s="10">
        <f t="shared" ref="O711:O726" si="177">IF(OR(B711="Q2",B711="Q3"),F711*Economic_peak,F711*Economic_nonpeak)</f>
        <v>8200000</v>
      </c>
      <c r="P711" s="24">
        <f t="shared" si="172"/>
        <v>11800000</v>
      </c>
      <c r="R711" s="10">
        <f t="shared" ref="R711:R726" si="178">Overheads</f>
        <v>2000000</v>
      </c>
      <c r="S711" s="10">
        <f t="shared" ref="S711:S726" si="179">IF(ISEVEN(A711),mumbai_flight,newyork_flight)</f>
        <v>2500000</v>
      </c>
      <c r="T711" s="10">
        <f t="shared" ref="T711:T726" si="180">IF(G711=VLOOKUP(G711,fuelcost_table,1,FALSE),fuel_perflight*(1+VLOOKUP(G711,fuelcost_table,2,FALSE)),0)</f>
        <v>18044000</v>
      </c>
      <c r="U711" s="24">
        <f t="shared" ref="U711:U726" si="181">tax_r*P711</f>
        <v>2950000</v>
      </c>
      <c r="V711" s="10">
        <f t="shared" ref="V711:V726" si="182">salary_cost/(flights*days)</f>
        <v>300000</v>
      </c>
      <c r="W711" s="24">
        <f t="shared" ref="W711:W724" si="183">lease_daily</f>
        <v>150163.93079202034</v>
      </c>
      <c r="X711" s="24">
        <f t="shared" si="173"/>
        <v>25944163.930792019</v>
      </c>
      <c r="Z711" s="28">
        <f t="shared" ref="Z711:Z726" si="184">N711-$X711</f>
        <v>-22344163.930792019</v>
      </c>
      <c r="AA711" s="28">
        <f t="shared" ref="AA711:AA726" si="185">O711-$X711</f>
        <v>-17744163.930792019</v>
      </c>
      <c r="AB711" s="29"/>
      <c r="AC711" s="30">
        <f t="shared" ref="AC711:AC726" si="186">Business_costp*X711</f>
        <v>5188832.7861584043</v>
      </c>
      <c r="AD711" s="30">
        <f t="shared" ref="AD711:AD726" si="187">Economic_costp*X711</f>
        <v>20755331.144633617</v>
      </c>
      <c r="AE711" s="24"/>
      <c r="AF711" s="24">
        <f t="shared" si="174"/>
        <v>-88268.488119911344</v>
      </c>
      <c r="AG711" s="24">
        <f t="shared" si="175"/>
        <v>-76556.897223375709</v>
      </c>
      <c r="AI711" s="24">
        <f>IF(OR(B711="Q2",B711="Q3"),Business_peak/E711,Business_nonpeak/E711)</f>
        <v>11111.111111111111</v>
      </c>
      <c r="AJ711" s="24">
        <f>IF(OR(B711="Q2",B711="Q3"),Economic_peak/F711,Economic_nonpeak/F711)</f>
        <v>304.8780487804878</v>
      </c>
      <c r="AO711">
        <f>AF711/AI711</f>
        <v>-7.9441639307920209</v>
      </c>
      <c r="AP711">
        <f>AG711/AJ711</f>
        <v>-251.10662289267233</v>
      </c>
    </row>
    <row r="712" spans="1:42" x14ac:dyDescent="0.25">
      <c r="A712" s="6">
        <v>706</v>
      </c>
      <c r="B712" s="1" t="s">
        <v>8</v>
      </c>
      <c r="C712" s="1"/>
      <c r="D712" s="1">
        <v>353</v>
      </c>
      <c r="E712" s="1">
        <v>28</v>
      </c>
      <c r="F712" s="1">
        <v>221</v>
      </c>
      <c r="G712" s="3">
        <v>2</v>
      </c>
      <c r="N712" s="10">
        <f t="shared" si="176"/>
        <v>5600000</v>
      </c>
      <c r="O712" s="10">
        <f t="shared" si="177"/>
        <v>11050000</v>
      </c>
      <c r="P712" s="24">
        <f t="shared" ref="P712:P726" si="188">SUM(N712:O712)</f>
        <v>16650000</v>
      </c>
      <c r="R712" s="10">
        <f t="shared" si="178"/>
        <v>2000000</v>
      </c>
      <c r="S712" s="10">
        <f t="shared" si="179"/>
        <v>1500000</v>
      </c>
      <c r="T712" s="10">
        <f t="shared" si="180"/>
        <v>23457200</v>
      </c>
      <c r="U712" s="24">
        <f t="shared" si="181"/>
        <v>4162500</v>
      </c>
      <c r="V712" s="10">
        <f t="shared" si="182"/>
        <v>300000</v>
      </c>
      <c r="W712" s="24">
        <f t="shared" si="183"/>
        <v>150163.93079202034</v>
      </c>
      <c r="X712" s="24">
        <f t="shared" ref="X712:X726" si="189">SUM(R712:W712)</f>
        <v>31569863.930792019</v>
      </c>
      <c r="Z712" s="28">
        <f t="shared" si="184"/>
        <v>-25969863.930792019</v>
      </c>
      <c r="AA712" s="28">
        <f t="shared" si="185"/>
        <v>-20519863.930792019</v>
      </c>
      <c r="AB712" s="29"/>
      <c r="AC712" s="30">
        <f t="shared" si="186"/>
        <v>6313972.7861584043</v>
      </c>
      <c r="AD712" s="30">
        <f t="shared" si="187"/>
        <v>25255891.144633617</v>
      </c>
      <c r="AE712" s="24"/>
      <c r="AF712" s="24">
        <f t="shared" ref="AF712:AF726" si="190">(N712-AC712)/E712</f>
        <v>-25499.02807708587</v>
      </c>
      <c r="AG712" s="24">
        <f t="shared" ref="AG712:AG726" si="191">(O712-AD712)/F712</f>
        <v>-64280.050428206414</v>
      </c>
      <c r="AI712" s="24">
        <f>IF(OR(B712="Q2",B712="Q3"),Business_peak/E712,Business_nonpeak/E712)</f>
        <v>7142.8571428571431</v>
      </c>
      <c r="AJ712" s="24">
        <f>IF(OR(B712="Q2",B712="Q3"),Economic_peak/F712,Economic_nonpeak/F712)</f>
        <v>226.24434389140271</v>
      </c>
      <c r="AO712">
        <f>AF712/AI712</f>
        <v>-3.5698639307920215</v>
      </c>
      <c r="AP712">
        <f>AG712/AJ712</f>
        <v>-284.11782289267234</v>
      </c>
    </row>
    <row r="713" spans="1:42" x14ac:dyDescent="0.25">
      <c r="A713" s="6">
        <v>707</v>
      </c>
      <c r="B713" s="1" t="s">
        <v>8</v>
      </c>
      <c r="C713" s="1"/>
      <c r="D713" s="1">
        <v>354</v>
      </c>
      <c r="E713" s="1">
        <v>16</v>
      </c>
      <c r="F713" s="1">
        <v>236</v>
      </c>
      <c r="G713" s="3">
        <v>-2</v>
      </c>
      <c r="N713" s="10">
        <f t="shared" si="176"/>
        <v>3200000</v>
      </c>
      <c r="O713" s="10">
        <f t="shared" si="177"/>
        <v>11800000</v>
      </c>
      <c r="P713" s="24">
        <f t="shared" si="188"/>
        <v>15000000</v>
      </c>
      <c r="R713" s="10">
        <f t="shared" si="178"/>
        <v>2000000</v>
      </c>
      <c r="S713" s="10">
        <f t="shared" si="179"/>
        <v>2500000</v>
      </c>
      <c r="T713" s="10">
        <f t="shared" si="180"/>
        <v>12630800</v>
      </c>
      <c r="U713" s="24">
        <f t="shared" si="181"/>
        <v>3750000</v>
      </c>
      <c r="V713" s="10">
        <f t="shared" si="182"/>
        <v>300000</v>
      </c>
      <c r="W713" s="24">
        <f t="shared" si="183"/>
        <v>150163.93079202034</v>
      </c>
      <c r="X713" s="24">
        <f t="shared" si="189"/>
        <v>21330963.930792019</v>
      </c>
      <c r="Z713" s="28">
        <f t="shared" si="184"/>
        <v>-18130963.930792019</v>
      </c>
      <c r="AA713" s="28">
        <f t="shared" si="185"/>
        <v>-9530963.9307920188</v>
      </c>
      <c r="AB713" s="29"/>
      <c r="AC713" s="30">
        <f t="shared" si="186"/>
        <v>4266192.7861584043</v>
      </c>
      <c r="AD713" s="30">
        <f t="shared" si="187"/>
        <v>17064771.144633617</v>
      </c>
      <c r="AE713" s="24"/>
      <c r="AF713" s="24">
        <f t="shared" si="190"/>
        <v>-66637.04913490027</v>
      </c>
      <c r="AG713" s="24">
        <f t="shared" si="191"/>
        <v>-22308.352307769565</v>
      </c>
      <c r="AI713" s="24">
        <f>IF(OR(B713="Q2",B713="Q3"),Business_peak/E713,Business_nonpeak/E713)</f>
        <v>12500</v>
      </c>
      <c r="AJ713" s="24">
        <f>IF(OR(B713="Q2",B713="Q3"),Economic_peak/F713,Economic_nonpeak/F713)</f>
        <v>211.86440677966101</v>
      </c>
      <c r="AO713">
        <f>AF713/AI713</f>
        <v>-5.3309639307920218</v>
      </c>
      <c r="AP713">
        <f>AG713/AJ713</f>
        <v>-105.29542289267235</v>
      </c>
    </row>
    <row r="714" spans="1:42" x14ac:dyDescent="0.25">
      <c r="A714" s="6">
        <v>708</v>
      </c>
      <c r="B714" s="1" t="s">
        <v>8</v>
      </c>
      <c r="C714" s="1"/>
      <c r="D714" s="1">
        <v>354</v>
      </c>
      <c r="E714" s="1">
        <v>20</v>
      </c>
      <c r="F714" s="1">
        <v>156</v>
      </c>
      <c r="G714" s="3">
        <v>1</v>
      </c>
      <c r="N714" s="10">
        <f t="shared" si="176"/>
        <v>4000000</v>
      </c>
      <c r="O714" s="10">
        <f t="shared" si="177"/>
        <v>7800000</v>
      </c>
      <c r="P714" s="24">
        <f t="shared" si="188"/>
        <v>11800000</v>
      </c>
      <c r="R714" s="10">
        <f t="shared" si="178"/>
        <v>2000000</v>
      </c>
      <c r="S714" s="10">
        <f t="shared" si="179"/>
        <v>1500000</v>
      </c>
      <c r="T714" s="10">
        <f t="shared" si="180"/>
        <v>20750600</v>
      </c>
      <c r="U714" s="24">
        <f t="shared" si="181"/>
        <v>2950000</v>
      </c>
      <c r="V714" s="10">
        <f t="shared" si="182"/>
        <v>300000</v>
      </c>
      <c r="W714" s="24">
        <f t="shared" si="183"/>
        <v>150163.93079202034</v>
      </c>
      <c r="X714" s="24">
        <f t="shared" si="189"/>
        <v>27650763.930792019</v>
      </c>
      <c r="Z714" s="28">
        <f t="shared" si="184"/>
        <v>-23650763.930792019</v>
      </c>
      <c r="AA714" s="28">
        <f t="shared" si="185"/>
        <v>-19850763.930792019</v>
      </c>
      <c r="AB714" s="29"/>
      <c r="AC714" s="30">
        <f t="shared" si="186"/>
        <v>5530152.7861584043</v>
      </c>
      <c r="AD714" s="30">
        <f t="shared" si="187"/>
        <v>22120611.144633617</v>
      </c>
      <c r="AE714" s="24"/>
      <c r="AF714" s="24">
        <f t="shared" si="190"/>
        <v>-76507.63930792021</v>
      </c>
      <c r="AG714" s="24">
        <f t="shared" si="191"/>
        <v>-91798.789388677033</v>
      </c>
      <c r="AI714" s="24">
        <f>IF(OR(B714="Q2",B714="Q3"),Business_peak/E714,Business_nonpeak/E714)</f>
        <v>10000</v>
      </c>
      <c r="AJ714" s="24">
        <f>IF(OR(B714="Q2",B714="Q3"),Economic_peak/F714,Economic_nonpeak/F714)</f>
        <v>320.5128205128205</v>
      </c>
      <c r="AO714">
        <f>AF714/AI714</f>
        <v>-7.6507639307920208</v>
      </c>
      <c r="AP714">
        <f>AG714/AJ714</f>
        <v>-286.41222289267233</v>
      </c>
    </row>
    <row r="715" spans="1:42" x14ac:dyDescent="0.25">
      <c r="A715" s="6">
        <v>709</v>
      </c>
      <c r="B715" s="1" t="s">
        <v>8</v>
      </c>
      <c r="C715" s="1"/>
      <c r="D715" s="1">
        <v>355</v>
      </c>
      <c r="E715" s="1">
        <v>18</v>
      </c>
      <c r="F715" s="1">
        <v>179</v>
      </c>
      <c r="G715" s="3">
        <v>-2</v>
      </c>
      <c r="N715" s="10">
        <f t="shared" si="176"/>
        <v>3600000</v>
      </c>
      <c r="O715" s="10">
        <f t="shared" si="177"/>
        <v>8950000</v>
      </c>
      <c r="P715" s="24">
        <f t="shared" si="188"/>
        <v>12550000</v>
      </c>
      <c r="R715" s="10">
        <f t="shared" si="178"/>
        <v>2000000</v>
      </c>
      <c r="S715" s="10">
        <f t="shared" si="179"/>
        <v>2500000</v>
      </c>
      <c r="T715" s="10">
        <f t="shared" si="180"/>
        <v>12630800</v>
      </c>
      <c r="U715" s="24">
        <f t="shared" si="181"/>
        <v>3137500</v>
      </c>
      <c r="V715" s="10">
        <f t="shared" si="182"/>
        <v>300000</v>
      </c>
      <c r="W715" s="24">
        <f t="shared" si="183"/>
        <v>150163.93079202034</v>
      </c>
      <c r="X715" s="24">
        <f t="shared" si="189"/>
        <v>20718463.930792019</v>
      </c>
      <c r="Z715" s="28">
        <f t="shared" si="184"/>
        <v>-17118463.930792019</v>
      </c>
      <c r="AA715" s="28">
        <f t="shared" si="185"/>
        <v>-11768463.930792019</v>
      </c>
      <c r="AB715" s="29"/>
      <c r="AC715" s="30">
        <f t="shared" si="186"/>
        <v>4143692.7861584038</v>
      </c>
      <c r="AD715" s="30">
        <f t="shared" si="187"/>
        <v>16574771.144633615</v>
      </c>
      <c r="AE715" s="24"/>
      <c r="AF715" s="24">
        <f t="shared" si="190"/>
        <v>-30205.15478657799</v>
      </c>
      <c r="AG715" s="24">
        <f t="shared" si="191"/>
        <v>-42596.486841528575</v>
      </c>
      <c r="AI715" s="24">
        <f>IF(OR(B715="Q2",B715="Q3"),Business_peak/E715,Business_nonpeak/E715)</f>
        <v>11111.111111111111</v>
      </c>
      <c r="AJ715" s="24">
        <f>IF(OR(B715="Q2",B715="Q3"),Economic_peak/F715,Economic_nonpeak/F715)</f>
        <v>279.32960893854749</v>
      </c>
      <c r="AO715">
        <f>AF715/AI715</f>
        <v>-2.7184639307920189</v>
      </c>
      <c r="AP715">
        <f>AG715/AJ715</f>
        <v>-152.49542289267228</v>
      </c>
    </row>
    <row r="716" spans="1:42" x14ac:dyDescent="0.25">
      <c r="A716" s="6">
        <v>710</v>
      </c>
      <c r="B716" s="1" t="s">
        <v>8</v>
      </c>
      <c r="C716" s="1"/>
      <c r="D716" s="1">
        <v>355</v>
      </c>
      <c r="E716" s="1">
        <v>13</v>
      </c>
      <c r="F716" s="1">
        <v>200</v>
      </c>
      <c r="G716" s="3">
        <v>1</v>
      </c>
      <c r="N716" s="10">
        <f t="shared" si="176"/>
        <v>2600000</v>
      </c>
      <c r="O716" s="10">
        <f t="shared" si="177"/>
        <v>10000000</v>
      </c>
      <c r="P716" s="24">
        <f t="shared" si="188"/>
        <v>12600000</v>
      </c>
      <c r="R716" s="10">
        <f t="shared" si="178"/>
        <v>2000000</v>
      </c>
      <c r="S716" s="10">
        <f t="shared" si="179"/>
        <v>1500000</v>
      </c>
      <c r="T716" s="10">
        <f t="shared" si="180"/>
        <v>20750600</v>
      </c>
      <c r="U716" s="24">
        <f t="shared" si="181"/>
        <v>3150000</v>
      </c>
      <c r="V716" s="10">
        <f t="shared" si="182"/>
        <v>300000</v>
      </c>
      <c r="W716" s="24">
        <f t="shared" si="183"/>
        <v>150163.93079202034</v>
      </c>
      <c r="X716" s="24">
        <f t="shared" si="189"/>
        <v>27850763.930792019</v>
      </c>
      <c r="Z716" s="28">
        <f t="shared" si="184"/>
        <v>-25250763.930792019</v>
      </c>
      <c r="AA716" s="28">
        <f t="shared" si="185"/>
        <v>-17850763.930792019</v>
      </c>
      <c r="AB716" s="29"/>
      <c r="AC716" s="30">
        <f t="shared" si="186"/>
        <v>5570152.7861584043</v>
      </c>
      <c r="AD716" s="30">
        <f t="shared" si="187"/>
        <v>22280611.144633617</v>
      </c>
      <c r="AE716" s="24"/>
      <c r="AF716" s="24">
        <f t="shared" si="190"/>
        <v>-228473.29124295418</v>
      </c>
      <c r="AG716" s="24">
        <f t="shared" si="191"/>
        <v>-61403.055723168087</v>
      </c>
      <c r="AI716" s="24">
        <f>IF(OR(B716="Q2",B716="Q3"),Business_peak/E716,Business_nonpeak/E716)</f>
        <v>15384.615384615385</v>
      </c>
      <c r="AJ716" s="24">
        <f>IF(OR(B716="Q2",B716="Q3"),Economic_peak/F716,Economic_nonpeak/F716)</f>
        <v>250</v>
      </c>
      <c r="AO716">
        <f>AF716/AI716</f>
        <v>-14.850763930792022</v>
      </c>
      <c r="AP716">
        <f>AG716/AJ716</f>
        <v>-245.61222289267235</v>
      </c>
    </row>
    <row r="717" spans="1:42" x14ac:dyDescent="0.25">
      <c r="A717" s="6">
        <v>711</v>
      </c>
      <c r="B717" s="1" t="s">
        <v>8</v>
      </c>
      <c r="C717" s="1"/>
      <c r="D717" s="1">
        <v>356</v>
      </c>
      <c r="E717" s="1">
        <v>22</v>
      </c>
      <c r="F717" s="1">
        <v>203</v>
      </c>
      <c r="G717" s="3">
        <v>-1</v>
      </c>
      <c r="N717" s="10">
        <f t="shared" si="176"/>
        <v>4400000</v>
      </c>
      <c r="O717" s="10">
        <f t="shared" si="177"/>
        <v>10150000</v>
      </c>
      <c r="P717" s="24">
        <f t="shared" si="188"/>
        <v>14550000</v>
      </c>
      <c r="R717" s="10">
        <f t="shared" si="178"/>
        <v>2000000</v>
      </c>
      <c r="S717" s="10">
        <f t="shared" si="179"/>
        <v>2500000</v>
      </c>
      <c r="T717" s="10">
        <f t="shared" si="180"/>
        <v>15337400</v>
      </c>
      <c r="U717" s="24">
        <f t="shared" si="181"/>
        <v>3637500</v>
      </c>
      <c r="V717" s="10">
        <f t="shared" si="182"/>
        <v>300000</v>
      </c>
      <c r="W717" s="24">
        <f t="shared" si="183"/>
        <v>150163.93079202034</v>
      </c>
      <c r="X717" s="24">
        <f t="shared" si="189"/>
        <v>23925063.930792019</v>
      </c>
      <c r="Z717" s="28">
        <f t="shared" si="184"/>
        <v>-19525063.930792019</v>
      </c>
      <c r="AA717" s="28">
        <f t="shared" si="185"/>
        <v>-13775063.930792019</v>
      </c>
      <c r="AB717" s="29"/>
      <c r="AC717" s="30">
        <f t="shared" si="186"/>
        <v>4785012.7861584043</v>
      </c>
      <c r="AD717" s="30">
        <f t="shared" si="187"/>
        <v>19140051.144633617</v>
      </c>
      <c r="AE717" s="24"/>
      <c r="AF717" s="24">
        <f t="shared" si="190"/>
        <v>-17500.58118901838</v>
      </c>
      <c r="AG717" s="24">
        <f t="shared" si="191"/>
        <v>-44285.966229722253</v>
      </c>
      <c r="AI717" s="24">
        <f>IF(OR(B717="Q2",B717="Q3"),Business_peak/E717,Business_nonpeak/E717)</f>
        <v>9090.9090909090901</v>
      </c>
      <c r="AJ717" s="24">
        <f>IF(OR(B717="Q2",B717="Q3"),Economic_peak/F717,Economic_nonpeak/F717)</f>
        <v>246.30541871921181</v>
      </c>
      <c r="AO717">
        <f>AF717/AI717</f>
        <v>-1.9250639307920219</v>
      </c>
      <c r="AP717">
        <f>AG717/AJ717</f>
        <v>-179.80102289267236</v>
      </c>
    </row>
    <row r="718" spans="1:42" x14ac:dyDescent="0.25">
      <c r="A718" s="6">
        <v>712</v>
      </c>
      <c r="B718" s="1" t="s">
        <v>8</v>
      </c>
      <c r="C718" s="1"/>
      <c r="D718" s="1">
        <v>356</v>
      </c>
      <c r="E718" s="1">
        <v>13</v>
      </c>
      <c r="F718" s="1">
        <v>185</v>
      </c>
      <c r="G718" s="3">
        <v>0</v>
      </c>
      <c r="N718" s="10">
        <f t="shared" si="176"/>
        <v>2600000</v>
      </c>
      <c r="O718" s="10">
        <f t="shared" si="177"/>
        <v>9250000</v>
      </c>
      <c r="P718" s="24">
        <f t="shared" si="188"/>
        <v>11850000</v>
      </c>
      <c r="R718" s="10">
        <f t="shared" si="178"/>
        <v>2000000</v>
      </c>
      <c r="S718" s="10">
        <f t="shared" si="179"/>
        <v>1500000</v>
      </c>
      <c r="T718" s="10">
        <f t="shared" si="180"/>
        <v>18044000</v>
      </c>
      <c r="U718" s="24">
        <f t="shared" si="181"/>
        <v>2962500</v>
      </c>
      <c r="V718" s="10">
        <f t="shared" si="182"/>
        <v>300000</v>
      </c>
      <c r="W718" s="24">
        <f t="shared" si="183"/>
        <v>150163.93079202034</v>
      </c>
      <c r="X718" s="24">
        <f t="shared" si="189"/>
        <v>24956663.930792019</v>
      </c>
      <c r="Z718" s="28">
        <f t="shared" si="184"/>
        <v>-22356663.930792019</v>
      </c>
      <c r="AA718" s="28">
        <f t="shared" si="185"/>
        <v>-15706663.930792019</v>
      </c>
      <c r="AB718" s="29"/>
      <c r="AC718" s="30">
        <f t="shared" si="186"/>
        <v>4991332.7861584043</v>
      </c>
      <c r="AD718" s="30">
        <f t="shared" si="187"/>
        <v>19965331.144633617</v>
      </c>
      <c r="AE718" s="24"/>
      <c r="AF718" s="24">
        <f t="shared" si="190"/>
        <v>-183948.6758583388</v>
      </c>
      <c r="AG718" s="24">
        <f t="shared" si="191"/>
        <v>-57920.708889911446</v>
      </c>
      <c r="AI718" s="24">
        <f>IF(OR(B718="Q2",B718="Q3"),Business_peak/E718,Business_nonpeak/E718)</f>
        <v>15384.615384615385</v>
      </c>
      <c r="AJ718" s="24">
        <f>IF(OR(B718="Q2",B718="Q3"),Economic_peak/F718,Economic_nonpeak/F718)</f>
        <v>270.27027027027026</v>
      </c>
      <c r="AO718">
        <f>AF718/AI718</f>
        <v>-11.956663930792022</v>
      </c>
      <c r="AP718">
        <f>AG718/AJ718</f>
        <v>-214.30662289267235</v>
      </c>
    </row>
    <row r="719" spans="1:42" x14ac:dyDescent="0.25">
      <c r="A719" s="6">
        <v>713</v>
      </c>
      <c r="B719" s="1" t="s">
        <v>8</v>
      </c>
      <c r="C719" s="1"/>
      <c r="D719" s="1">
        <v>357</v>
      </c>
      <c r="E719" s="1">
        <v>11</v>
      </c>
      <c r="F719" s="1">
        <v>122</v>
      </c>
      <c r="G719" s="3">
        <v>-2</v>
      </c>
      <c r="N719" s="10">
        <f t="shared" si="176"/>
        <v>2200000</v>
      </c>
      <c r="O719" s="10">
        <f t="shared" si="177"/>
        <v>6100000</v>
      </c>
      <c r="P719" s="24">
        <f t="shared" si="188"/>
        <v>8300000</v>
      </c>
      <c r="R719" s="10">
        <f t="shared" si="178"/>
        <v>2000000</v>
      </c>
      <c r="S719" s="10">
        <f t="shared" si="179"/>
        <v>2500000</v>
      </c>
      <c r="T719" s="10">
        <f t="shared" si="180"/>
        <v>12630800</v>
      </c>
      <c r="U719" s="24">
        <f t="shared" si="181"/>
        <v>2075000</v>
      </c>
      <c r="V719" s="10">
        <f t="shared" si="182"/>
        <v>300000</v>
      </c>
      <c r="W719" s="24">
        <f t="shared" si="183"/>
        <v>150163.93079202034</v>
      </c>
      <c r="X719" s="24">
        <f t="shared" si="189"/>
        <v>19655963.930792019</v>
      </c>
      <c r="Z719" s="28">
        <f t="shared" si="184"/>
        <v>-17455963.930792019</v>
      </c>
      <c r="AA719" s="28">
        <f t="shared" si="185"/>
        <v>-13555963.930792019</v>
      </c>
      <c r="AB719" s="29"/>
      <c r="AC719" s="30">
        <f t="shared" si="186"/>
        <v>3931192.7861584038</v>
      </c>
      <c r="AD719" s="30">
        <f t="shared" si="187"/>
        <v>15724771.144633615</v>
      </c>
      <c r="AE719" s="24"/>
      <c r="AF719" s="24">
        <f t="shared" si="190"/>
        <v>-157381.16237803671</v>
      </c>
      <c r="AG719" s="24">
        <f t="shared" si="191"/>
        <v>-78891.566759291934</v>
      </c>
      <c r="AI719" s="24">
        <f>IF(OR(B719="Q2",B719="Q3"),Business_peak/E719,Business_nonpeak/E719)</f>
        <v>18181.81818181818</v>
      </c>
      <c r="AJ719" s="24">
        <f>IF(OR(B719="Q2",B719="Q3"),Economic_peak/F719,Economic_nonpeak/F719)</f>
        <v>409.8360655737705</v>
      </c>
      <c r="AO719">
        <f>AF719/AI719</f>
        <v>-8.6559639307920193</v>
      </c>
      <c r="AP719">
        <f>AG719/AJ719</f>
        <v>-192.49542289267231</v>
      </c>
    </row>
    <row r="720" spans="1:42" x14ac:dyDescent="0.25">
      <c r="A720" s="6">
        <v>714</v>
      </c>
      <c r="B720" s="1" t="s">
        <v>8</v>
      </c>
      <c r="C720" s="1"/>
      <c r="D720" s="1">
        <v>357</v>
      </c>
      <c r="E720" s="1">
        <v>22</v>
      </c>
      <c r="F720" s="1">
        <v>183</v>
      </c>
      <c r="G720" s="3">
        <v>0</v>
      </c>
      <c r="N720" s="10">
        <f t="shared" si="176"/>
        <v>4400000</v>
      </c>
      <c r="O720" s="10">
        <f t="shared" si="177"/>
        <v>9150000</v>
      </c>
      <c r="P720" s="24">
        <f t="shared" si="188"/>
        <v>13550000</v>
      </c>
      <c r="R720" s="10">
        <f t="shared" si="178"/>
        <v>2000000</v>
      </c>
      <c r="S720" s="10">
        <f t="shared" si="179"/>
        <v>1500000</v>
      </c>
      <c r="T720" s="10">
        <f t="shared" si="180"/>
        <v>18044000</v>
      </c>
      <c r="U720" s="24">
        <f t="shared" si="181"/>
        <v>3387500</v>
      </c>
      <c r="V720" s="10">
        <f t="shared" si="182"/>
        <v>300000</v>
      </c>
      <c r="W720" s="24">
        <f t="shared" si="183"/>
        <v>150163.93079202034</v>
      </c>
      <c r="X720" s="24">
        <f t="shared" si="189"/>
        <v>25381663.930792019</v>
      </c>
      <c r="Z720" s="28">
        <f t="shared" si="184"/>
        <v>-20981663.930792019</v>
      </c>
      <c r="AA720" s="28">
        <f t="shared" si="185"/>
        <v>-16231663.930792019</v>
      </c>
      <c r="AB720" s="29"/>
      <c r="AC720" s="30">
        <f t="shared" si="186"/>
        <v>5076332.7861584043</v>
      </c>
      <c r="AD720" s="30">
        <f t="shared" si="187"/>
        <v>20305331.144633617</v>
      </c>
      <c r="AE720" s="24"/>
      <c r="AF720" s="24">
        <f t="shared" si="190"/>
        <v>-30742.39937083656</v>
      </c>
      <c r="AG720" s="24">
        <f t="shared" si="191"/>
        <v>-60958.093686522501</v>
      </c>
      <c r="AI720" s="24">
        <f>IF(OR(B720="Q2",B720="Q3"),Business_peak/E720,Business_nonpeak/E720)</f>
        <v>9090.9090909090901</v>
      </c>
      <c r="AJ720" s="24">
        <f>IF(OR(B720="Q2",B720="Q3"),Economic_peak/F720,Economic_nonpeak/F720)</f>
        <v>273.22404371584702</v>
      </c>
      <c r="AO720">
        <f>AF720/AI720</f>
        <v>-3.3816639307920218</v>
      </c>
      <c r="AP720">
        <f>AG720/AJ720</f>
        <v>-223.10662289267233</v>
      </c>
    </row>
    <row r="721" spans="1:42" x14ac:dyDescent="0.25">
      <c r="A721" s="6">
        <v>715</v>
      </c>
      <c r="B721" s="1" t="s">
        <v>8</v>
      </c>
      <c r="C721" s="1"/>
      <c r="D721" s="1">
        <v>358</v>
      </c>
      <c r="E721" s="1">
        <v>22</v>
      </c>
      <c r="F721" s="1">
        <v>149</v>
      </c>
      <c r="G721" s="3">
        <v>-2</v>
      </c>
      <c r="N721" s="10">
        <f t="shared" si="176"/>
        <v>4400000</v>
      </c>
      <c r="O721" s="10">
        <f t="shared" si="177"/>
        <v>7450000</v>
      </c>
      <c r="P721" s="24">
        <f t="shared" si="188"/>
        <v>11850000</v>
      </c>
      <c r="R721" s="10">
        <f t="shared" si="178"/>
        <v>2000000</v>
      </c>
      <c r="S721" s="10">
        <f t="shared" si="179"/>
        <v>2500000</v>
      </c>
      <c r="T721" s="10">
        <f t="shared" si="180"/>
        <v>12630800</v>
      </c>
      <c r="U721" s="24">
        <f t="shared" si="181"/>
        <v>2962500</v>
      </c>
      <c r="V721" s="10">
        <f t="shared" si="182"/>
        <v>300000</v>
      </c>
      <c r="W721" s="24">
        <f t="shared" si="183"/>
        <v>150163.93079202034</v>
      </c>
      <c r="X721" s="24">
        <f t="shared" si="189"/>
        <v>20543463.930792019</v>
      </c>
      <c r="Z721" s="28">
        <f t="shared" si="184"/>
        <v>-16143463.930792019</v>
      </c>
      <c r="AA721" s="28">
        <f t="shared" si="185"/>
        <v>-13093463.930792019</v>
      </c>
      <c r="AC721" s="30">
        <f t="shared" si="186"/>
        <v>4108692.7861584038</v>
      </c>
      <c r="AD721" s="30">
        <f t="shared" si="187"/>
        <v>16434771.144633615</v>
      </c>
      <c r="AF721" s="24">
        <f t="shared" si="190"/>
        <v>13241.236992799824</v>
      </c>
      <c r="AG721" s="24">
        <f t="shared" si="191"/>
        <v>-60300.477480762522</v>
      </c>
      <c r="AI721" s="24">
        <f>IF(OR(B721="Q2",B721="Q3"),Business_peak/E721,Business_nonpeak/E721)</f>
        <v>9090.9090909090901</v>
      </c>
      <c r="AJ721" s="24">
        <f>IF(OR(B721="Q2",B721="Q3"),Economic_peak/F721,Economic_nonpeak/F721)</f>
        <v>335.57046979865771</v>
      </c>
      <c r="AO721">
        <f>AF721/AI721</f>
        <v>1.4565360692079807</v>
      </c>
      <c r="AP721">
        <f>AG721/AJ721</f>
        <v>-179.69542289267233</v>
      </c>
    </row>
    <row r="722" spans="1:42" x14ac:dyDescent="0.25">
      <c r="A722" s="6">
        <v>716</v>
      </c>
      <c r="B722" s="1" t="s">
        <v>8</v>
      </c>
      <c r="C722" s="1"/>
      <c r="D722" s="1">
        <v>358</v>
      </c>
      <c r="E722" s="1">
        <v>16</v>
      </c>
      <c r="F722" s="1">
        <v>193</v>
      </c>
      <c r="G722" s="3">
        <v>1</v>
      </c>
      <c r="N722" s="10">
        <f t="shared" si="176"/>
        <v>3200000</v>
      </c>
      <c r="O722" s="10">
        <f t="shared" si="177"/>
        <v>9650000</v>
      </c>
      <c r="P722" s="24">
        <f t="shared" si="188"/>
        <v>12850000</v>
      </c>
      <c r="R722" s="10">
        <f t="shared" si="178"/>
        <v>2000000</v>
      </c>
      <c r="S722" s="10">
        <f t="shared" si="179"/>
        <v>1500000</v>
      </c>
      <c r="T722" s="10">
        <f t="shared" si="180"/>
        <v>20750600</v>
      </c>
      <c r="U722" s="24">
        <f t="shared" si="181"/>
        <v>3212500</v>
      </c>
      <c r="V722" s="10">
        <f t="shared" si="182"/>
        <v>300000</v>
      </c>
      <c r="W722" s="24">
        <f t="shared" si="183"/>
        <v>150163.93079202034</v>
      </c>
      <c r="X722" s="24">
        <f t="shared" si="189"/>
        <v>27913263.930792019</v>
      </c>
      <c r="Z722" s="28">
        <f t="shared" si="184"/>
        <v>-24713263.930792019</v>
      </c>
      <c r="AA722" s="28">
        <f t="shared" si="185"/>
        <v>-18263263.930792019</v>
      </c>
      <c r="AC722" s="30">
        <f t="shared" si="186"/>
        <v>5582652.7861584043</v>
      </c>
      <c r="AD722" s="30">
        <f t="shared" si="187"/>
        <v>22330611.144633617</v>
      </c>
      <c r="AF722" s="24">
        <f t="shared" si="190"/>
        <v>-148915.79913490027</v>
      </c>
      <c r="AG722" s="24">
        <f t="shared" si="191"/>
        <v>-65702.64841779077</v>
      </c>
      <c r="AI722" s="24">
        <f>IF(OR(B722="Q2",B722="Q3"),Business_peak/E722,Business_nonpeak/E722)</f>
        <v>12500</v>
      </c>
      <c r="AJ722" s="24">
        <f>IF(OR(B722="Q2",B722="Q3"),Economic_peak/F722,Economic_nonpeak/F722)</f>
        <v>259.06735751295338</v>
      </c>
      <c r="AO722">
        <f>AF722/AI722</f>
        <v>-11.913263930792022</v>
      </c>
      <c r="AP722">
        <f>AG722/AJ722</f>
        <v>-253.61222289267235</v>
      </c>
    </row>
    <row r="723" spans="1:42" x14ac:dyDescent="0.25">
      <c r="A723" s="6">
        <v>717</v>
      </c>
      <c r="B723" s="1" t="s">
        <v>8</v>
      </c>
      <c r="C723" s="1"/>
      <c r="D723" s="1">
        <v>359</v>
      </c>
      <c r="E723" s="1">
        <v>23</v>
      </c>
      <c r="F723" s="1">
        <v>224</v>
      </c>
      <c r="G723" s="3">
        <v>0</v>
      </c>
      <c r="N723" s="10">
        <f t="shared" si="176"/>
        <v>4600000</v>
      </c>
      <c r="O723" s="10">
        <f t="shared" si="177"/>
        <v>11200000</v>
      </c>
      <c r="P723" s="24">
        <f t="shared" si="188"/>
        <v>15800000</v>
      </c>
      <c r="R723" s="10">
        <f t="shared" si="178"/>
        <v>2000000</v>
      </c>
      <c r="S723" s="10">
        <f t="shared" si="179"/>
        <v>2500000</v>
      </c>
      <c r="T723" s="10">
        <f t="shared" si="180"/>
        <v>18044000</v>
      </c>
      <c r="U723" s="24">
        <f t="shared" si="181"/>
        <v>3950000</v>
      </c>
      <c r="V723" s="10">
        <f t="shared" si="182"/>
        <v>300000</v>
      </c>
      <c r="W723" s="24">
        <f t="shared" si="183"/>
        <v>150163.93079202034</v>
      </c>
      <c r="X723" s="24">
        <f t="shared" si="189"/>
        <v>26944163.930792019</v>
      </c>
      <c r="Z723" s="28">
        <f t="shared" si="184"/>
        <v>-22344163.930792019</v>
      </c>
      <c r="AA723" s="28">
        <f t="shared" si="185"/>
        <v>-15744163.930792019</v>
      </c>
      <c r="AC723" s="30">
        <f t="shared" si="186"/>
        <v>5388832.7861584043</v>
      </c>
      <c r="AD723" s="30">
        <f t="shared" si="187"/>
        <v>21555331.144633617</v>
      </c>
      <c r="AF723" s="24">
        <f t="shared" si="190"/>
        <v>-34297.077659061055</v>
      </c>
      <c r="AG723" s="24">
        <f t="shared" si="191"/>
        <v>-46229.156895685788</v>
      </c>
      <c r="AI723" s="24">
        <f>IF(OR(B723="Q2",B723="Q3"),Business_peak/E723,Business_nonpeak/E723)</f>
        <v>8695.652173913044</v>
      </c>
      <c r="AJ723" s="24">
        <f>IF(OR(B723="Q2",B723="Q3"),Economic_peak/F723,Economic_nonpeak/F723)</f>
        <v>223.21428571428572</v>
      </c>
      <c r="AO723">
        <f>AF723/AI723</f>
        <v>-3.9441639307920209</v>
      </c>
      <c r="AP723">
        <f>AG723/AJ723</f>
        <v>-207.10662289267233</v>
      </c>
    </row>
    <row r="724" spans="1:42" x14ac:dyDescent="0.25">
      <c r="A724" s="6">
        <v>718</v>
      </c>
      <c r="B724" s="1" t="s">
        <v>8</v>
      </c>
      <c r="C724" s="1"/>
      <c r="D724" s="1">
        <v>359</v>
      </c>
      <c r="E724" s="1">
        <v>10</v>
      </c>
      <c r="F724" s="1">
        <v>232</v>
      </c>
      <c r="G724" s="3">
        <v>2</v>
      </c>
      <c r="N724" s="10">
        <f t="shared" si="176"/>
        <v>2000000</v>
      </c>
      <c r="O724" s="10">
        <f t="shared" si="177"/>
        <v>11600000</v>
      </c>
      <c r="P724" s="24">
        <f t="shared" si="188"/>
        <v>13600000</v>
      </c>
      <c r="R724" s="10">
        <f t="shared" si="178"/>
        <v>2000000</v>
      </c>
      <c r="S724" s="10">
        <f t="shared" si="179"/>
        <v>1500000</v>
      </c>
      <c r="T724" s="10">
        <f t="shared" si="180"/>
        <v>23457200</v>
      </c>
      <c r="U724" s="24">
        <f t="shared" si="181"/>
        <v>3400000</v>
      </c>
      <c r="V724" s="10">
        <f t="shared" si="182"/>
        <v>300000</v>
      </c>
      <c r="W724" s="24">
        <f t="shared" si="183"/>
        <v>150163.93079202034</v>
      </c>
      <c r="X724" s="24">
        <f t="shared" si="189"/>
        <v>30807363.930792019</v>
      </c>
      <c r="Z724" s="28">
        <f t="shared" si="184"/>
        <v>-28807363.930792019</v>
      </c>
      <c r="AA724" s="28">
        <f t="shared" si="185"/>
        <v>-19207363.930792019</v>
      </c>
      <c r="AC724" s="30">
        <f t="shared" si="186"/>
        <v>6161472.7861584043</v>
      </c>
      <c r="AD724" s="30">
        <f t="shared" si="187"/>
        <v>24645891.144633617</v>
      </c>
      <c r="AF724" s="24">
        <f t="shared" si="190"/>
        <v>-416147.27861584042</v>
      </c>
      <c r="AG724" s="24">
        <f t="shared" si="191"/>
        <v>-56232.289416524211</v>
      </c>
      <c r="AI724" s="24">
        <f>IF(OR(B724="Q2",B724="Q3"),Business_peak/E724,Business_nonpeak/E724)</f>
        <v>20000</v>
      </c>
      <c r="AJ724" s="24">
        <f>IF(OR(B724="Q2",B724="Q3"),Economic_peak/F724,Economic_nonpeak/F724)</f>
        <v>215.51724137931035</v>
      </c>
      <c r="AO724">
        <f>AF724/AI724</f>
        <v>-20.807363930792022</v>
      </c>
      <c r="AP724">
        <f>AG724/AJ724</f>
        <v>-260.91782289267235</v>
      </c>
    </row>
    <row r="725" spans="1:42" x14ac:dyDescent="0.25">
      <c r="A725" s="6">
        <v>719</v>
      </c>
      <c r="B725" s="1" t="s">
        <v>8</v>
      </c>
      <c r="C725" s="1"/>
      <c r="D725" s="1">
        <v>360</v>
      </c>
      <c r="E725" s="1">
        <v>28</v>
      </c>
      <c r="F725" s="1">
        <v>171</v>
      </c>
      <c r="G725" s="3">
        <v>-2</v>
      </c>
      <c r="N725" s="10">
        <f t="shared" si="176"/>
        <v>5600000</v>
      </c>
      <c r="O725" s="10">
        <f t="shared" si="177"/>
        <v>8550000</v>
      </c>
      <c r="P725" s="24">
        <f t="shared" si="188"/>
        <v>14150000</v>
      </c>
      <c r="R725" s="10">
        <f t="shared" si="178"/>
        <v>2000000</v>
      </c>
      <c r="S725" s="10">
        <f t="shared" si="179"/>
        <v>2500000</v>
      </c>
      <c r="T725" s="10">
        <f t="shared" si="180"/>
        <v>12630800</v>
      </c>
      <c r="U725" s="24">
        <f t="shared" si="181"/>
        <v>3537500</v>
      </c>
      <c r="V725" s="10">
        <f t="shared" si="182"/>
        <v>300000</v>
      </c>
      <c r="W725" s="24"/>
      <c r="X725" s="24">
        <f t="shared" si="189"/>
        <v>20968300</v>
      </c>
      <c r="Z725" s="28">
        <f t="shared" si="184"/>
        <v>-15368300</v>
      </c>
      <c r="AA725" s="28">
        <f t="shared" si="185"/>
        <v>-12418300</v>
      </c>
      <c r="AC725" s="30">
        <f t="shared" si="186"/>
        <v>4193660</v>
      </c>
      <c r="AD725" s="30">
        <f t="shared" si="187"/>
        <v>16774640</v>
      </c>
      <c r="AF725" s="24">
        <f t="shared" si="190"/>
        <v>50226.428571428572</v>
      </c>
      <c r="AG725" s="24">
        <f t="shared" si="191"/>
        <v>-48097.309941520471</v>
      </c>
      <c r="AI725" s="24">
        <f>IF(OR(B725="Q2",B725="Q3"),Business_peak/E725,Business_nonpeak/E725)</f>
        <v>7142.8571428571431</v>
      </c>
      <c r="AJ725" s="24">
        <f>IF(OR(B725="Q2",B725="Q3"),Economic_peak/F725,Economic_nonpeak/F725)</f>
        <v>292.39766081871346</v>
      </c>
      <c r="AO725">
        <f>AF725/AI725</f>
        <v>7.0316999999999998</v>
      </c>
      <c r="AP725">
        <f>AG725/AJ725</f>
        <v>-164.49280000000002</v>
      </c>
    </row>
    <row r="726" spans="1:42" x14ac:dyDescent="0.25">
      <c r="A726" s="6">
        <v>720</v>
      </c>
      <c r="B726" s="1" t="s">
        <v>8</v>
      </c>
      <c r="C726" s="1"/>
      <c r="D726" s="1">
        <v>360</v>
      </c>
      <c r="E726" s="1">
        <v>20</v>
      </c>
      <c r="F726" s="1">
        <v>199</v>
      </c>
      <c r="G726" s="3">
        <v>1</v>
      </c>
      <c r="N726" s="10">
        <f t="shared" si="176"/>
        <v>4000000</v>
      </c>
      <c r="O726" s="10">
        <f t="shared" si="177"/>
        <v>9950000</v>
      </c>
      <c r="P726" s="24">
        <f t="shared" si="188"/>
        <v>13950000</v>
      </c>
      <c r="R726" s="10">
        <f t="shared" si="178"/>
        <v>2000000</v>
      </c>
      <c r="S726" s="10">
        <f t="shared" si="179"/>
        <v>1500000</v>
      </c>
      <c r="T726" s="10">
        <f t="shared" si="180"/>
        <v>20750600</v>
      </c>
      <c r="U726" s="24">
        <f t="shared" si="181"/>
        <v>3487500</v>
      </c>
      <c r="V726" s="10">
        <f t="shared" si="182"/>
        <v>300000</v>
      </c>
      <c r="W726" s="24"/>
      <c r="X726" s="24">
        <f t="shared" si="189"/>
        <v>28038100</v>
      </c>
      <c r="Z726" s="28">
        <f t="shared" si="184"/>
        <v>-24038100</v>
      </c>
      <c r="AA726" s="28">
        <f t="shared" si="185"/>
        <v>-18088100</v>
      </c>
      <c r="AC726" s="30">
        <f t="shared" si="186"/>
        <v>5607620</v>
      </c>
      <c r="AD726" s="30">
        <f t="shared" si="187"/>
        <v>22430480</v>
      </c>
      <c r="AF726" s="24">
        <f t="shared" si="190"/>
        <v>-80381</v>
      </c>
      <c r="AG726" s="24">
        <f t="shared" si="191"/>
        <v>-62715.979899497484</v>
      </c>
      <c r="AI726" s="24">
        <f>IF(OR(B726="Q2",B726="Q3"),Business_peak/E726,Business_nonpeak/E726)</f>
        <v>10000</v>
      </c>
      <c r="AJ726" s="24">
        <f>IF(OR(B726="Q2",B726="Q3"),Economic_peak/F726,Economic_nonpeak/F726)</f>
        <v>251.25628140703517</v>
      </c>
      <c r="AO726">
        <f>AF726/AI726</f>
        <v>-8.0381</v>
      </c>
      <c r="AP726">
        <f>AG726/AJ726</f>
        <v>-249.6096</v>
      </c>
    </row>
    <row r="728" spans="1:42" x14ac:dyDescent="0.25">
      <c r="N728" s="44" t="s">
        <v>55</v>
      </c>
      <c r="O728" s="44"/>
      <c r="P728" s="25">
        <f>SUM(P6:P726)</f>
        <v>11292225000</v>
      </c>
      <c r="R728" s="27">
        <f>SUM(R6:R726)</f>
        <v>1440000000</v>
      </c>
      <c r="S728" s="27">
        <f>SUM(S6:S726)</f>
        <v>1440000000</v>
      </c>
      <c r="U728" s="27">
        <f>SUM(T6:T726)</f>
        <v>13018746000</v>
      </c>
    </row>
    <row r="730" spans="1:42" x14ac:dyDescent="0.25">
      <c r="O730" s="24"/>
    </row>
  </sheetData>
  <mergeCells count="16">
    <mergeCell ref="AO5:AP5"/>
    <mergeCell ref="AO3:AP4"/>
    <mergeCell ref="N5:O5"/>
    <mergeCell ref="K5:L5"/>
    <mergeCell ref="K6:L6"/>
    <mergeCell ref="N728:O728"/>
    <mergeCell ref="Z4:AA4"/>
    <mergeCell ref="AI5:AJ5"/>
    <mergeCell ref="AK4:AL4"/>
    <mergeCell ref="AF5:AG5"/>
    <mergeCell ref="W5:X5"/>
    <mergeCell ref="W4:X4"/>
    <mergeCell ref="Z5:AA5"/>
    <mergeCell ref="AC5:AD5"/>
    <mergeCell ref="AC4:AD4"/>
    <mergeCell ref="AF4:AG4"/>
  </mergeCells>
  <pageMargins left="0.7" right="0.7" top="0.75" bottom="0.75" header="0.3" footer="0.3"/>
  <pageSetup paperSize="9" orientation="portrait" horizontalDpi="30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22</vt:i4>
      </vt:variant>
    </vt:vector>
  </HeadingPairs>
  <TitlesOfParts>
    <vt:vector size="25" baseType="lpstr">
      <vt:lpstr>Data</vt:lpstr>
      <vt:lpstr>Parameters </vt:lpstr>
      <vt:lpstr>Calculation</vt:lpstr>
      <vt:lpstr>Business_costp</vt:lpstr>
      <vt:lpstr>Business_nonpeak</vt:lpstr>
      <vt:lpstr>Business_peak</vt:lpstr>
      <vt:lpstr>Cost_peraircraft</vt:lpstr>
      <vt:lpstr>days</vt:lpstr>
      <vt:lpstr>Economic_costp</vt:lpstr>
      <vt:lpstr>Economic_nonpeak</vt:lpstr>
      <vt:lpstr>Economic_peak</vt:lpstr>
      <vt:lpstr>flights</vt:lpstr>
      <vt:lpstr>fuel_perflight</vt:lpstr>
      <vt:lpstr>fuelcost_perflight</vt:lpstr>
      <vt:lpstr>fuelcost_table</vt:lpstr>
      <vt:lpstr>lease_daily</vt:lpstr>
      <vt:lpstr>lease_pay</vt:lpstr>
      <vt:lpstr>monthly_int</vt:lpstr>
      <vt:lpstr>mumbai_flight</vt:lpstr>
      <vt:lpstr>newyork_flight</vt:lpstr>
      <vt:lpstr>Overheads</vt:lpstr>
      <vt:lpstr>salary_cost</vt:lpstr>
      <vt:lpstr>tax_r</vt:lpstr>
      <vt:lpstr>total_cost</vt:lpstr>
      <vt:lpstr>v_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alexa486</dc:creator>
  <cp:lastModifiedBy>brijesh gupta</cp:lastModifiedBy>
  <dcterms:created xsi:type="dcterms:W3CDTF">2020-07-26T14:19:40Z</dcterms:created>
  <dcterms:modified xsi:type="dcterms:W3CDTF">2021-11-22T16:09:07Z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c700311-1b20-487f-9129-30717d50ca8e_Enabled">
    <vt:lpwstr>True</vt:lpwstr>
  </property>
  <property fmtid="{D5CDD505-2E9C-101B-9397-08002B2CF9AE}" pid="3" name="MSIP_Label_9c700311-1b20-487f-9129-30717d50ca8e_SiteId">
    <vt:lpwstr>76e3921f-489b-4b7e-9547-9ea297add9b5</vt:lpwstr>
  </property>
  <property fmtid="{D5CDD505-2E9C-101B-9397-08002B2CF9AE}" pid="4" name="MSIP_Label_9c700311-1b20-487f-9129-30717d50ca8e_Owner">
    <vt:lpwstr>aj.vickersmith@towerswatson.com</vt:lpwstr>
  </property>
  <property fmtid="{D5CDD505-2E9C-101B-9397-08002B2CF9AE}" pid="5" name="MSIP_Label_9c700311-1b20-487f-9129-30717d50ca8e_SetDate">
    <vt:lpwstr>2020-07-26T15:18:21.0193390Z</vt:lpwstr>
  </property>
  <property fmtid="{D5CDD505-2E9C-101B-9397-08002B2CF9AE}" pid="6" name="MSIP_Label_9c700311-1b20-487f-9129-30717d50ca8e_Name">
    <vt:lpwstr>Confidential</vt:lpwstr>
  </property>
  <property fmtid="{D5CDD505-2E9C-101B-9397-08002B2CF9AE}" pid="7" name="MSIP_Label_9c700311-1b20-487f-9129-30717d50ca8e_Application">
    <vt:lpwstr>Microsoft Azure Information Protection</vt:lpwstr>
  </property>
  <property fmtid="{D5CDD505-2E9C-101B-9397-08002B2CF9AE}" pid="8" name="MSIP_Label_9c700311-1b20-487f-9129-30717d50ca8e_ActionId">
    <vt:lpwstr>20e01fb9-5be4-4a2a-894f-4ee4dbe7c6c8</vt:lpwstr>
  </property>
  <property fmtid="{D5CDD505-2E9C-101B-9397-08002B2CF9AE}" pid="9" name="MSIP_Label_9c700311-1b20-487f-9129-30717d50ca8e_Extended_MSFT_Method">
    <vt:lpwstr>Automatic</vt:lpwstr>
  </property>
  <property fmtid="{D5CDD505-2E9C-101B-9397-08002B2CF9AE}" pid="10" name="MSIP_Label_d347b247-e90e-43a3-9d7b-004f14ae6873_Enabled">
    <vt:lpwstr>True</vt:lpwstr>
  </property>
  <property fmtid="{D5CDD505-2E9C-101B-9397-08002B2CF9AE}" pid="11" name="MSIP_Label_d347b247-e90e-43a3-9d7b-004f14ae6873_SiteId">
    <vt:lpwstr>76e3921f-489b-4b7e-9547-9ea297add9b5</vt:lpwstr>
  </property>
  <property fmtid="{D5CDD505-2E9C-101B-9397-08002B2CF9AE}" pid="12" name="MSIP_Label_d347b247-e90e-43a3-9d7b-004f14ae6873_Owner">
    <vt:lpwstr>aj.vickersmith@towerswatson.com</vt:lpwstr>
  </property>
  <property fmtid="{D5CDD505-2E9C-101B-9397-08002B2CF9AE}" pid="13" name="MSIP_Label_d347b247-e90e-43a3-9d7b-004f14ae6873_SetDate">
    <vt:lpwstr>2020-07-26T15:18:21.0193390Z</vt:lpwstr>
  </property>
  <property fmtid="{D5CDD505-2E9C-101B-9397-08002B2CF9AE}" pid="14" name="MSIP_Label_d347b247-e90e-43a3-9d7b-004f14ae6873_Name">
    <vt:lpwstr>Anyone (No Protection)</vt:lpwstr>
  </property>
  <property fmtid="{D5CDD505-2E9C-101B-9397-08002B2CF9AE}" pid="15" name="MSIP_Label_d347b247-e90e-43a3-9d7b-004f14ae6873_Application">
    <vt:lpwstr>Microsoft Azure Information Protection</vt:lpwstr>
  </property>
  <property fmtid="{D5CDD505-2E9C-101B-9397-08002B2CF9AE}" pid="16" name="MSIP_Label_d347b247-e90e-43a3-9d7b-004f14ae6873_ActionId">
    <vt:lpwstr>20e01fb9-5be4-4a2a-894f-4ee4dbe7c6c8</vt:lpwstr>
  </property>
  <property fmtid="{D5CDD505-2E9C-101B-9397-08002B2CF9AE}" pid="17" name="MSIP_Label_d347b247-e90e-43a3-9d7b-004f14ae6873_Parent">
    <vt:lpwstr>9c700311-1b20-487f-9129-30717d50ca8e</vt:lpwstr>
  </property>
  <property fmtid="{D5CDD505-2E9C-101B-9397-08002B2CF9AE}" pid="18" name="MSIP_Label_d347b247-e90e-43a3-9d7b-004f14ae6873_Extended_MSFT_Method">
    <vt:lpwstr>Automatic</vt:lpwstr>
  </property>
  <property fmtid="{D5CDD505-2E9C-101B-9397-08002B2CF9AE}" pid="19" name="Sensitivity">
    <vt:lpwstr>Confidential Anyone (No Protection)</vt:lpwstr>
  </property>
</Properties>
</file>