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611\Downloads\"/>
    </mc:Choice>
  </mc:AlternateContent>
  <xr:revisionPtr revIDLastSave="0" documentId="13_ncr:1_{9ED27A4E-4B63-49A4-B266-5148A458A0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DFC" sheetId="1" r:id="rId1"/>
    <sheet name=" HDFC 2" sheetId="2" r:id="rId2"/>
    <sheet name="Axis" sheetId="3" r:id="rId3"/>
    <sheet name="ICICI" sheetId="4" r:id="rId4"/>
    <sheet name="Kotak Mahindra" sheetId="5" r:id="rId5"/>
    <sheet name="IDFC " sheetId="6" r:id="rId6"/>
    <sheet name="Summary" sheetId="7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  <c r="B10" i="6"/>
  <c r="B9" i="6"/>
  <c r="B8" i="6"/>
  <c r="B7" i="6"/>
  <c r="B6" i="6"/>
  <c r="B5" i="6"/>
  <c r="F13" i="4" l="1"/>
  <c r="F12" i="4"/>
  <c r="F11" i="4"/>
  <c r="F10" i="4"/>
  <c r="F9" i="4"/>
  <c r="F8" i="4"/>
  <c r="F7" i="4"/>
  <c r="F6" i="4"/>
  <c r="F5" i="4"/>
  <c r="E9" i="3"/>
  <c r="F14" i="3"/>
  <c r="F13" i="3"/>
  <c r="F12" i="3"/>
  <c r="F11" i="3"/>
  <c r="F10" i="3"/>
  <c r="F9" i="3"/>
  <c r="F8" i="3"/>
  <c r="F7" i="3"/>
  <c r="F6" i="3"/>
  <c r="F5" i="3"/>
  <c r="E14" i="3"/>
  <c r="E13" i="3"/>
  <c r="E12" i="3"/>
  <c r="E11" i="3"/>
  <c r="E10" i="3"/>
  <c r="E8" i="3"/>
  <c r="E7" i="3"/>
  <c r="E6" i="3"/>
  <c r="E5" i="3"/>
  <c r="H6" i="1" l="1"/>
  <c r="H7" i="1"/>
  <c r="H8" i="1"/>
  <c r="H9" i="1"/>
  <c r="H10" i="1"/>
  <c r="H11" i="1"/>
  <c r="H12" i="1"/>
  <c r="H13" i="1"/>
  <c r="H14" i="1"/>
  <c r="H5" i="1"/>
  <c r="F5" i="1"/>
  <c r="F6" i="1"/>
  <c r="F7" i="1"/>
  <c r="F8" i="1"/>
  <c r="F9" i="1"/>
  <c r="F10" i="1"/>
  <c r="F11" i="1"/>
  <c r="F12" i="1"/>
  <c r="F13" i="1"/>
  <c r="F14" i="1"/>
  <c r="F4" i="1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<sst xmlns="http://schemas.openxmlformats.org/spreadsheetml/2006/main" count="139" uniqueCount="65">
  <si>
    <t>Year</t>
  </si>
  <si>
    <t>Dividend(Rs.)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</si>
  <si>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</si>
  <si>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</si>
  <si>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</si>
  <si>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</si>
  <si>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</si>
  <si>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</si>
  <si>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</si>
  <si>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</si>
  <si>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</si>
  <si>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</si>
  <si>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</si>
  <si>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Market Price per share</t>
  </si>
  <si>
    <t>Dividend Yield</t>
  </si>
  <si>
    <t>Dividend Payout Ratio</t>
  </si>
  <si>
    <t>Earning Per Share</t>
  </si>
  <si>
    <t>Sales Growth</t>
  </si>
  <si>
    <t>Sales (earnings)</t>
  </si>
  <si>
    <t xml:space="preserve">Buyback amount </t>
  </si>
  <si>
    <t xml:space="preserve"> Rs.730 per share</t>
  </si>
  <si>
    <t>Free Cashflow to equity</t>
  </si>
  <si>
    <t>FORMULAS</t>
  </si>
  <si>
    <t>Company's Name- Axis Bank</t>
  </si>
  <si>
    <t>Announcement Date</t>
  </si>
  <si>
    <t>Dividend Yield (%)</t>
  </si>
  <si>
    <t>Net Income</t>
  </si>
  <si>
    <t>Dividend Amount</t>
  </si>
  <si>
    <t>Dividend Payout</t>
  </si>
  <si>
    <t>Sales Growth Rate</t>
  </si>
  <si>
    <t>Buyback Amount Spent</t>
  </si>
  <si>
    <t>Free Cashflow to Equity</t>
  </si>
  <si>
    <t>Formulae Used-</t>
  </si>
  <si>
    <t>Divided yield=dividend per share/market price per share*100</t>
  </si>
  <si>
    <t>Dividend payout=dividend per share/earning per share*100</t>
  </si>
  <si>
    <t>Sales growth rate= Current  net income- past net income</t>
  </si>
  <si>
    <t>Dividend Payout ($)</t>
  </si>
  <si>
    <t>Sales ($)</t>
  </si>
  <si>
    <t>Share Buyback Amount</t>
  </si>
  <si>
    <t>-</t>
  </si>
  <si>
    <t xml:space="preserve">Free Cash Flow to Equity </t>
  </si>
  <si>
    <t>Company's Name- HDFC</t>
  </si>
  <si>
    <t xml:space="preserve">Company's Name- ICICI </t>
  </si>
  <si>
    <t>Net Sales</t>
  </si>
  <si>
    <t>Free Cash Flow to Equity</t>
  </si>
  <si>
    <t>Company's Name- Kotak Mahindra</t>
  </si>
  <si>
    <t>Sales growth rate= (curreny rate-prior rate)/prior rate*100</t>
  </si>
  <si>
    <t>2015-16</t>
  </si>
  <si>
    <t>2016-17</t>
  </si>
  <si>
    <t>2017-18</t>
  </si>
  <si>
    <t>2018-19</t>
  </si>
  <si>
    <t>2019-20</t>
  </si>
  <si>
    <t>2020-21</t>
  </si>
  <si>
    <t>2021-22</t>
  </si>
  <si>
    <t xml:space="preserve">Sales Growth Rate </t>
  </si>
  <si>
    <t>Company's Name- IDFC First Bank</t>
  </si>
  <si>
    <t>https://www.macrotrends.net/stocks/charts/HDB/hdfc-bank/free-cash-flow</t>
  </si>
  <si>
    <t>https://www.moneycontrol.com/financials/hdfcbank/ratiosVI/HDF01#HDF01</t>
  </si>
  <si>
    <t>https://www.moneycontrol.com/stocks/histstock.php?sc_id=HDF01&amp;mycomp=HDFC%20Bank</t>
  </si>
  <si>
    <t>Earnings (in Cr.)</t>
  </si>
  <si>
    <t>Our Research in the Project show us that</t>
  </si>
  <si>
    <t>Companies Dividend Payout Ratio generally depends on the net profit</t>
  </si>
  <si>
    <t>Sales growth for all the companies have been great throughout except for the year 2019-20 due to the covid outbreak</t>
  </si>
  <si>
    <t>Dividend yield is near 1% for the whole banking sector</t>
  </si>
  <si>
    <t>Buyback was carried only by HDFC Bank 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</si>
</sst>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Aparajita"/>
      <family val="1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28"/>
      <color theme="1"/>
      <name val="Aparajita"/>
      <family val="1"/>
    </font>
    <font>
      <b/>
      <u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444444"/>
      <name val="Calibri"/>
      <family val="2"/>
      <scheme val="minor"/>
    </font>
    <font>
      <sz val="26"/>
      <color theme="1"/>
      <name val="Aparajita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rgb="FFEBEBEB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rgb="FFD1D1D1"/>
      </top>
      <bottom style="medium">
        <color rgb="FFEBEBEB"/>
      </bottom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4" fontId="7" fillId="3" borderId="2" xfId="0" applyNumberFormat="1" applyFont="1" applyFill="1" applyBorder="1" applyAlignment="1">
      <alignment horizontal="left" vertical="top" wrapText="1"/>
    </xf>
    <xf numFmtId="14" fontId="7" fillId="3" borderId="3" xfId="0" applyNumberFormat="1" applyFont="1" applyFill="1" applyBorder="1" applyAlignment="1">
      <alignment horizontal="left" vertical="top" wrapText="1"/>
    </xf>
    <xf numFmtId="0" fontId="0" fillId="4" borderId="4" xfId="0" applyFont="1" applyFill="1" applyBorder="1"/>
    <xf numFmtId="0" fontId="0" fillId="0" borderId="4" xfId="0" applyFont="1" applyBorder="1"/>
    <xf numFmtId="4" fontId="8" fillId="4" borderId="4" xfId="0" applyNumberFormat="1" applyFont="1" applyFill="1" applyBorder="1"/>
    <xf numFmtId="4" fontId="0" fillId="0" borderId="4" xfId="0" applyNumberFormat="1" applyFont="1" applyBorder="1"/>
    <xf numFmtId="4" fontId="0" fillId="4" borderId="4" xfId="0" applyNumberFormat="1" applyFont="1" applyFill="1" applyBorder="1"/>
    <xf numFmtId="4" fontId="0" fillId="4" borderId="4" xfId="1" applyNumberFormat="1" applyFont="1" applyFill="1" applyBorder="1"/>
    <xf numFmtId="4" fontId="0" fillId="0" borderId="4" xfId="1" applyNumberFormat="1" applyFont="1" applyBorder="1"/>
    <xf numFmtId="0" fontId="0" fillId="4" borderId="4" xfId="1" applyNumberFormat="1" applyFont="1" applyFill="1" applyBorder="1"/>
    <xf numFmtId="0" fontId="0" fillId="0" borderId="4" xfId="1" applyNumberFormat="1" applyFont="1" applyBorder="1"/>
    <xf numFmtId="0" fontId="0" fillId="4" borderId="5" xfId="1" applyNumberFormat="1" applyFont="1" applyFill="1" applyBorder="1"/>
    <xf numFmtId="0" fontId="0" fillId="0" borderId="5" xfId="1" applyNumberFormat="1" applyFont="1" applyBorder="1"/>
    <xf numFmtId="0" fontId="0" fillId="0" borderId="0" xfId="0" applyAlignment="1">
      <alignment horizontal="center" vertical="center"/>
    </xf>
    <xf numFmtId="14" fontId="7" fillId="6" borderId="2" xfId="0" applyNumberFormat="1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14" fontId="12" fillId="3" borderId="6" xfId="0" applyNumberFormat="1" applyFont="1" applyFill="1" applyBorder="1" applyAlignment="1">
      <alignment horizontal="right" vertical="center" wrapText="1"/>
    </xf>
    <xf numFmtId="14" fontId="13" fillId="0" borderId="0" xfId="0" applyNumberFormat="1" applyFont="1" applyAlignment="1">
      <alignment horizontal="right" vertical="center"/>
    </xf>
    <xf numFmtId="10" fontId="0" fillId="0" borderId="0" xfId="1" applyNumberFormat="1" applyFont="1"/>
    <xf numFmtId="0" fontId="0" fillId="3" borderId="0" xfId="0" applyFill="1"/>
    <xf numFmtId="164" fontId="15" fillId="3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5" fillId="3" borderId="7" xfId="0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Font="1"/>
    <xf numFmtId="4" fontId="14" fillId="3" borderId="7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5" fillId="5" borderId="0" xfId="0" applyFon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horizontal="center"/>
    </xf>
    <xf numFmtId="14" fontId="12" fillId="6" borderId="6" xfId="0" applyNumberFormat="1" applyFont="1" applyFill="1" applyBorder="1" applyAlignment="1">
      <alignment horizontal="right" vertical="center"/>
    </xf>
    <xf numFmtId="10" fontId="0" fillId="6" borderId="0" xfId="1" applyNumberFormat="1" applyFont="1" applyFill="1"/>
    <xf numFmtId="2" fontId="0" fillId="6" borderId="0" xfId="0" applyNumberFormat="1" applyFill="1"/>
    <xf numFmtId="0" fontId="15" fillId="6" borderId="7" xfId="0" applyFont="1" applyFill="1" applyBorder="1" applyAlignment="1">
      <alignment horizontal="center" vertical="center" wrapText="1"/>
    </xf>
    <xf numFmtId="164" fontId="15" fillId="6" borderId="7" xfId="0" applyNumberFormat="1" applyFont="1" applyFill="1" applyBorder="1" applyAlignment="1">
      <alignment horizontal="center" vertical="center" wrapText="1"/>
    </xf>
    <xf numFmtId="165" fontId="0" fillId="6" borderId="0" xfId="0" applyNumberFormat="1" applyFill="1"/>
    <xf numFmtId="0" fontId="0" fillId="6" borderId="0" xfId="0" applyFill="1" applyAlignment="1">
      <alignment horizontal="center" vertical="center"/>
    </xf>
    <xf numFmtId="4" fontId="14" fillId="6" borderId="7" xfId="0" applyNumberFormat="1" applyFont="1" applyFill="1" applyBorder="1" applyAlignment="1">
      <alignment horizontal="center" vertical="center" wrapText="1"/>
    </xf>
    <xf numFmtId="14" fontId="13" fillId="6" borderId="0" xfId="0" applyNumberFormat="1" applyFont="1" applyFill="1" applyAlignment="1">
      <alignment horizontal="right" vertical="center"/>
    </xf>
    <xf numFmtId="14" fontId="12" fillId="6" borderId="6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7" fillId="0" borderId="0" xfId="0" applyFont="1"/>
    <xf numFmtId="0" fontId="13" fillId="0" borderId="0" xfId="0" applyFont="1"/>
    <xf numFmtId="0" fontId="17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10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17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horizontal="right"/>
    </xf>
    <xf numFmtId="0" fontId="13" fillId="6" borderId="0" xfId="0" applyFont="1" applyFill="1" applyAlignment="1"/>
    <xf numFmtId="2" fontId="0" fillId="4" borderId="4" xfId="0" applyNumberFormat="1" applyFont="1" applyFill="1" applyBorder="1"/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4" borderId="4" xfId="1" applyNumberFormat="1" applyFont="1" applyFill="1" applyBorder="1" applyAlignment="1">
      <alignment horizontal="center" vertical="center"/>
    </xf>
    <xf numFmtId="1" fontId="0" fillId="4" borderId="5" xfId="1" applyNumberFormat="1" applyFont="1" applyFill="1" applyBorder="1"/>
    <xf numFmtId="1" fontId="0" fillId="0" borderId="5" xfId="1" applyNumberFormat="1" applyFont="1" applyBorder="1"/>
    <xf numFmtId="0" fontId="18" fillId="0" borderId="0" xfId="2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0" fillId="4" borderId="4" xfId="0" applyFont="1" applyFill="1" applyBorder="1" applyAlignment="1">
      <alignment horizontal="right" vertical="center"/>
    </xf>
    <xf numFmtId="0" fontId="0" fillId="0" borderId="4" xfId="0" applyFont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0" fontId="0" fillId="0" borderId="4" xfId="0" applyFont="1" applyBorder="1" applyAlignment="1">
      <alignment horizontal="right" vertical="center"/>
    </xf>
    <xf numFmtId="3" fontId="0" fillId="0" borderId="4" xfId="0" applyNumberFormat="1" applyBorder="1"/>
    <xf numFmtId="3" fontId="0" fillId="4" borderId="4" xfId="0" applyNumberFormat="1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38100</xdr:rowOff>
    </xdr:from>
    <xdr:to>
      <xdr:col>11</xdr:col>
      <xdr:colOff>50800</xdr:colOff>
      <xdr:row>18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C40ACA1-1589-450F-8FAB-97D9C5640C9A}"/>
            </a:ext>
          </a:extLst>
        </xdr:cNvPr>
        <xdr:cNvSpPr/>
      </xdr:nvSpPr>
      <xdr:spPr>
        <a:xfrm>
          <a:off x="800100" y="673100"/>
          <a:ext cx="5956300" cy="2832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  <a:p>
          <a:pPr algn="l"/>
          <a:r>
            <a:rPr lang="en-IN" sz="1100"/>
            <a:t>                DIVIDEND</a:t>
          </a:r>
          <a:r>
            <a:rPr lang="en-IN" sz="1100" baseline="0"/>
            <a:t> YIELD =    Dividend per share              </a:t>
          </a:r>
          <a:r>
            <a:rPr lang="en-IN" sz="1200" baseline="0"/>
            <a:t>100</a:t>
          </a:r>
        </a:p>
        <a:p>
          <a:pPr algn="l"/>
          <a:r>
            <a:rPr lang="en-IN" sz="1100" baseline="0"/>
            <a:t>                                                   Market price per share        </a:t>
          </a:r>
        </a:p>
        <a:p>
          <a:pPr algn="l"/>
          <a:endParaRPr lang="en-IN" sz="1100" baseline="0"/>
        </a:p>
        <a:p>
          <a:pPr algn="l"/>
          <a:endParaRPr lang="en-IN" sz="1100" baseline="0"/>
        </a:p>
        <a:p>
          <a:pPr algn="l"/>
          <a:r>
            <a:rPr lang="en-IN" sz="1100" baseline="0"/>
            <a:t>               DIVIDEND PAYOUT =   Dividend per share           100</a:t>
          </a:r>
        </a:p>
        <a:p>
          <a:pPr algn="l"/>
          <a:r>
            <a:rPr lang="en-IN" sz="1100" baseline="0"/>
            <a:t>                                                       Earning per share</a:t>
          </a:r>
        </a:p>
        <a:p>
          <a:pPr algn="l"/>
          <a:endParaRPr lang="en-IN" sz="1100" baseline="0"/>
        </a:p>
        <a:p>
          <a:pPr algn="l"/>
          <a:endParaRPr lang="en-IN" sz="1100" baseline="0"/>
        </a:p>
        <a:p>
          <a:pPr algn="l"/>
          <a:r>
            <a:rPr lang="en-IN" sz="1100" baseline="0"/>
            <a:t>              SALES GROWTH RATE = Present Sales - Past Sales            100</a:t>
          </a:r>
        </a:p>
        <a:p>
          <a:pPr algn="l"/>
          <a:r>
            <a:rPr lang="en-IN" sz="1100" baseline="0"/>
            <a:t>                                                                Past Sales  </a:t>
          </a:r>
          <a:endParaRPr lang="en-IN" sz="1100"/>
        </a:p>
      </xdr:txBody>
    </xdr:sp>
    <xdr:clientData/>
  </xdr:twoCellAnchor>
  <xdr:twoCellAnchor>
    <xdr:from>
      <xdr:col>1</xdr:col>
      <xdr:colOff>501650</xdr:colOff>
      <xdr:row>4</xdr:row>
      <xdr:rowOff>88900</xdr:rowOff>
    </xdr:from>
    <xdr:to>
      <xdr:col>2</xdr:col>
      <xdr:colOff>57150</xdr:colOff>
      <xdr:row>5</xdr:row>
      <xdr:rowOff>25400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A4649D4-9958-4F75-B5BC-41E9EC740BBB}"/>
            </a:ext>
          </a:extLst>
        </xdr:cNvPr>
        <xdr:cNvSpPr/>
      </xdr:nvSpPr>
      <xdr:spPr>
        <a:xfrm>
          <a:off x="1111250" y="908050"/>
          <a:ext cx="165100" cy="1206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203200</xdr:colOff>
      <xdr:row>4</xdr:row>
      <xdr:rowOff>114300</xdr:rowOff>
    </xdr:from>
    <xdr:to>
      <xdr:col>6</xdr:col>
      <xdr:colOff>368300</xdr:colOff>
      <xdr:row>5</xdr:row>
      <xdr:rowOff>120650</xdr:rowOff>
    </xdr:to>
    <xdr:sp macro="" textlink="">
      <xdr:nvSpPr>
        <xdr:cNvPr id="10" name="Multiplication Sign 9">
          <a:extLst>
            <a:ext uri="{FF2B5EF4-FFF2-40B4-BE49-F238E27FC236}">
              <a16:creationId xmlns:a16="http://schemas.microsoft.com/office/drawing/2014/main" id="{F243E5FF-F938-4210-BD79-4398DF856971}"/>
            </a:ext>
          </a:extLst>
        </xdr:cNvPr>
        <xdr:cNvSpPr/>
      </xdr:nvSpPr>
      <xdr:spPr>
        <a:xfrm>
          <a:off x="3860800" y="93345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12700</xdr:colOff>
      <xdr:row>5</xdr:row>
      <xdr:rowOff>101600</xdr:rowOff>
    </xdr:from>
    <xdr:to>
      <xdr:col>6</xdr:col>
      <xdr:colOff>196850</xdr:colOff>
      <xdr:row>5</xdr:row>
      <xdr:rowOff>107950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00791C0-69AA-443E-9096-CD0CEDB5AE2D}"/>
            </a:ext>
          </a:extLst>
        </xdr:cNvPr>
        <xdr:cNvCxnSpPr/>
      </xdr:nvCxnSpPr>
      <xdr:spPr>
        <a:xfrm>
          <a:off x="2451100" y="1104900"/>
          <a:ext cx="1403350" cy="6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508000</xdr:colOff>
      <xdr:row>8</xdr:row>
      <xdr:rowOff>57150</xdr:rowOff>
    </xdr:from>
    <xdr:to>
      <xdr:col>2</xdr:col>
      <xdr:colOff>50800</xdr:colOff>
      <xdr:row>9</xdr:row>
      <xdr:rowOff>19050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3B19126D-A0E7-4923-908E-C5016FE5D935}"/>
            </a:ext>
          </a:extLst>
        </xdr:cNvPr>
        <xdr:cNvSpPr/>
      </xdr:nvSpPr>
      <xdr:spPr>
        <a:xfrm flipH="1">
          <a:off x="1117600" y="1612900"/>
          <a:ext cx="152400" cy="1460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6350</xdr:colOff>
      <xdr:row>12</xdr:row>
      <xdr:rowOff>19050</xdr:rowOff>
    </xdr:from>
    <xdr:to>
      <xdr:col>7</xdr:col>
      <xdr:colOff>171450</xdr:colOff>
      <xdr:row>13</xdr:row>
      <xdr:rowOff>25400</xdr:rowOff>
    </xdr:to>
    <xdr:sp macro="" textlink="">
      <xdr:nvSpPr>
        <xdr:cNvPr id="21" name="Multiplication Sign 20">
          <a:extLst>
            <a:ext uri="{FF2B5EF4-FFF2-40B4-BE49-F238E27FC236}">
              <a16:creationId xmlns:a16="http://schemas.microsoft.com/office/drawing/2014/main" id="{A7F71300-68AD-4805-BCF6-8B1E4D590562}"/>
            </a:ext>
          </a:extLst>
        </xdr:cNvPr>
        <xdr:cNvSpPr/>
      </xdr:nvSpPr>
      <xdr:spPr>
        <a:xfrm>
          <a:off x="4273550" y="231140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165100</xdr:colOff>
      <xdr:row>8</xdr:row>
      <xdr:rowOff>69850</xdr:rowOff>
    </xdr:from>
    <xdr:to>
      <xdr:col>6</xdr:col>
      <xdr:colOff>330200</xdr:colOff>
      <xdr:row>9</xdr:row>
      <xdr:rowOff>76200</xdr:rowOff>
    </xdr:to>
    <xdr:sp macro="" textlink="">
      <xdr:nvSpPr>
        <xdr:cNvPr id="23" name="Multiplication Sign 22">
          <a:extLst>
            <a:ext uri="{FF2B5EF4-FFF2-40B4-BE49-F238E27FC236}">
              <a16:creationId xmlns:a16="http://schemas.microsoft.com/office/drawing/2014/main" id="{809ECA32-53B1-46B0-B73C-106A0D4E7615}"/>
            </a:ext>
          </a:extLst>
        </xdr:cNvPr>
        <xdr:cNvSpPr/>
      </xdr:nvSpPr>
      <xdr:spPr>
        <a:xfrm>
          <a:off x="3822700" y="162560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82550</xdr:colOff>
      <xdr:row>9</xdr:row>
      <xdr:rowOff>57150</xdr:rowOff>
    </xdr:from>
    <xdr:to>
      <xdr:col>6</xdr:col>
      <xdr:colOff>101600</xdr:colOff>
      <xdr:row>9</xdr:row>
      <xdr:rowOff>69850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E0AAE57-CD65-4512-93AA-94D0DE8B95AA}"/>
            </a:ext>
          </a:extLst>
        </xdr:cNvPr>
        <xdr:cNvCxnSpPr/>
      </xdr:nvCxnSpPr>
      <xdr:spPr>
        <a:xfrm flipH="1" flipV="1">
          <a:off x="2520950" y="1797050"/>
          <a:ext cx="1238250" cy="12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12</xdr:row>
      <xdr:rowOff>12700</xdr:rowOff>
    </xdr:from>
    <xdr:to>
      <xdr:col>2</xdr:col>
      <xdr:colOff>19050</xdr:colOff>
      <xdr:row>12</xdr:row>
      <xdr:rowOff>158750</xdr:rowOff>
    </xdr:to>
    <xdr:sp macro="" textlink="">
      <xdr:nvSpPr>
        <xdr:cNvPr id="32" name="Star: 5 Points 31">
          <a:extLst>
            <a:ext uri="{FF2B5EF4-FFF2-40B4-BE49-F238E27FC236}">
              <a16:creationId xmlns:a16="http://schemas.microsoft.com/office/drawing/2014/main" id="{C6B19672-FE79-49CF-A21A-4D494946BFBA}"/>
            </a:ext>
          </a:extLst>
        </xdr:cNvPr>
        <xdr:cNvSpPr/>
      </xdr:nvSpPr>
      <xdr:spPr>
        <a:xfrm flipH="1">
          <a:off x="1085850" y="2305050"/>
          <a:ext cx="152400" cy="1460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209550</xdr:colOff>
      <xdr:row>12</xdr:row>
      <xdr:rowOff>171450</xdr:rowOff>
    </xdr:from>
    <xdr:to>
      <xdr:col>6</xdr:col>
      <xdr:colOff>539750</xdr:colOff>
      <xdr:row>12</xdr:row>
      <xdr:rowOff>177800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DFCF882-11AE-44F7-9B1D-FB3B510D7628}"/>
            </a:ext>
          </a:extLst>
        </xdr:cNvPr>
        <xdr:cNvCxnSpPr/>
      </xdr:nvCxnSpPr>
      <xdr:spPr>
        <a:xfrm>
          <a:off x="2647950" y="2463800"/>
          <a:ext cx="1549400" cy="6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BF%20PROJECT%20INDRAYANI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BF PROJECT INDRAYANI NEW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J14" sqref="J14"/>
    </sheetView>
  </sheetViews>
  <sheetFormatPr defaultRowHeight="15" x14ac:dyDescent="0.25"/>
  <cols>
    <col min="1" max="1" width="10.28515625" customWidth="1"/>
    <col min="2" max="2" width="12.28515625" customWidth="1"/>
    <col min="3" max="3" width="19.7109375" customWidth="1"/>
    <col min="4" max="4" width="15.28515625" customWidth="1"/>
    <col min="5" max="5" width="18.28515625" customWidth="1"/>
    <col min="6" max="6" width="19" customWidth="1"/>
    <col min="7" max="7" width="16.28515625" customWidth="1"/>
    <col min="8" max="8" width="14.42578125" customWidth="1"/>
    <col min="9" max="9" width="15.7109375" customWidth="1"/>
    <col min="10" max="10" width="20.7109375" customWidth="1"/>
  </cols>
  <sheetData>
    <row r="1" spans="1:10" s="33" customFormat="1" ht="27.4" customHeight="1" x14ac:dyDescent="0.4">
      <c r="C1" s="72" t="s">
        <v>41</v>
      </c>
      <c r="D1" s="72"/>
      <c r="E1" s="72"/>
      <c r="F1" s="72"/>
      <c r="G1" s="72"/>
      <c r="H1" s="72"/>
    </row>
    <row r="2" spans="1:10" ht="9.4" customHeight="1" x14ac:dyDescent="0.25"/>
    <row r="3" spans="1:10" ht="22.15" customHeight="1" x14ac:dyDescent="0.25">
      <c r="A3" s="18" t="s">
        <v>0</v>
      </c>
      <c r="B3" s="34" t="s">
        <v>1</v>
      </c>
      <c r="C3" s="34" t="s">
        <v>13</v>
      </c>
      <c r="D3" s="34" t="s">
        <v>14</v>
      </c>
      <c r="E3" s="34" t="s">
        <v>16</v>
      </c>
      <c r="F3" s="34" t="s">
        <v>15</v>
      </c>
      <c r="G3" s="34" t="s">
        <v>18</v>
      </c>
      <c r="H3" s="34" t="s">
        <v>17</v>
      </c>
      <c r="I3" s="34" t="s">
        <v>19</v>
      </c>
      <c r="J3" s="34" t="s">
        <v>21</v>
      </c>
    </row>
    <row r="4" spans="1:10" x14ac:dyDescent="0.25">
      <c r="A4" s="35" t="s">
        <v>2</v>
      </c>
      <c r="B4" s="36">
        <v>16.5</v>
      </c>
      <c r="C4" s="36">
        <v>213.53</v>
      </c>
      <c r="D4" s="36">
        <f>B4/C4*100</f>
        <v>7.7272514400786783</v>
      </c>
      <c r="E4" s="36">
        <v>17</v>
      </c>
      <c r="F4" s="36">
        <f>B4/E4*100</f>
        <v>97.058823529411768</v>
      </c>
      <c r="G4" s="36">
        <v>24263.360000000001</v>
      </c>
      <c r="H4" s="36"/>
      <c r="I4" s="36"/>
      <c r="J4" s="36">
        <v>43336.26</v>
      </c>
    </row>
    <row r="5" spans="1:10" x14ac:dyDescent="0.25">
      <c r="A5" t="s">
        <v>3</v>
      </c>
      <c r="B5" s="1">
        <v>4.3</v>
      </c>
      <c r="C5" s="1">
        <v>339.4</v>
      </c>
      <c r="D5" s="1">
        <f t="shared" ref="D5:D14" si="0">B5/C5*100</f>
        <v>1.2669416617560401</v>
      </c>
      <c r="E5" s="1">
        <v>22.11</v>
      </c>
      <c r="F5" s="1">
        <f t="shared" ref="F5:F14" si="1">B5/E5*100</f>
        <v>19.448213478064226</v>
      </c>
      <c r="G5" s="1">
        <v>32530.05</v>
      </c>
      <c r="H5" s="1">
        <f>(G5-G4)/G4*100</f>
        <v>34.070672816955273</v>
      </c>
      <c r="I5" s="1"/>
      <c r="J5" s="1">
        <v>84095.29</v>
      </c>
    </row>
    <row r="6" spans="1:10" x14ac:dyDescent="0.25">
      <c r="A6" s="35" t="s">
        <v>4</v>
      </c>
      <c r="B6" s="36">
        <v>5.5</v>
      </c>
      <c r="C6" s="36">
        <v>332.88</v>
      </c>
      <c r="D6" s="36">
        <f t="shared" si="0"/>
        <v>1.6522470559961546</v>
      </c>
      <c r="E6" s="36">
        <v>28.49</v>
      </c>
      <c r="F6" s="36">
        <f t="shared" si="1"/>
        <v>19.305019305019304</v>
      </c>
      <c r="G6" s="36">
        <v>41917.5</v>
      </c>
      <c r="H6" s="36">
        <f t="shared" ref="H6:H14" si="2">(G6-G5)/G5*100</f>
        <v>28.85777919185492</v>
      </c>
      <c r="I6" s="36"/>
      <c r="J6" s="36">
        <v>145941.47</v>
      </c>
    </row>
    <row r="7" spans="1:10" x14ac:dyDescent="0.25">
      <c r="A7" t="s">
        <v>5</v>
      </c>
      <c r="B7" s="1">
        <v>6.85</v>
      </c>
      <c r="C7" s="1">
        <v>476</v>
      </c>
      <c r="D7" s="1">
        <f t="shared" si="0"/>
        <v>1.4390756302521008</v>
      </c>
      <c r="E7" s="1">
        <v>35.47</v>
      </c>
      <c r="F7" s="1">
        <f t="shared" si="1"/>
        <v>19.312094727939101</v>
      </c>
      <c r="G7" s="1">
        <v>49055.18</v>
      </c>
      <c r="H7" s="1">
        <f t="shared" si="2"/>
        <v>17.027923898133238</v>
      </c>
      <c r="I7" s="1"/>
      <c r="J7" s="1">
        <v>145941.47</v>
      </c>
    </row>
    <row r="8" spans="1:10" x14ac:dyDescent="0.25">
      <c r="A8" s="35" t="s">
        <v>6</v>
      </c>
      <c r="B8" s="36">
        <v>8</v>
      </c>
      <c r="C8" s="36">
        <v>541.38</v>
      </c>
      <c r="D8" s="36">
        <f t="shared" si="0"/>
        <v>1.4777051239425174</v>
      </c>
      <c r="E8" s="36">
        <v>42.15</v>
      </c>
      <c r="F8" s="36">
        <f t="shared" si="1"/>
        <v>18.979833926453143</v>
      </c>
      <c r="G8" s="36">
        <v>57466.26</v>
      </c>
      <c r="H8" s="36">
        <f t="shared" si="2"/>
        <v>17.14616071126434</v>
      </c>
      <c r="I8" s="36"/>
      <c r="J8" s="36">
        <v>120459.62</v>
      </c>
    </row>
    <row r="9" spans="1:10" x14ac:dyDescent="0.25">
      <c r="A9" t="s">
        <v>7</v>
      </c>
      <c r="B9" s="1">
        <v>9.5</v>
      </c>
      <c r="C9" s="1">
        <v>602.1</v>
      </c>
      <c r="D9" s="1">
        <f t="shared" si="0"/>
        <v>1.5778109948513537</v>
      </c>
      <c r="E9" s="1">
        <v>48.84</v>
      </c>
      <c r="F9" s="1">
        <f t="shared" si="1"/>
        <v>19.45126945126945</v>
      </c>
      <c r="G9" s="1">
        <v>70973.17</v>
      </c>
      <c r="H9" s="1">
        <f t="shared" si="2"/>
        <v>23.50407004040283</v>
      </c>
      <c r="I9" s="1"/>
      <c r="J9" s="1">
        <v>180115.89</v>
      </c>
    </row>
    <row r="10" spans="1:10" x14ac:dyDescent="0.25">
      <c r="A10" s="35" t="s">
        <v>8</v>
      </c>
      <c r="B10" s="36">
        <v>11</v>
      </c>
      <c r="C10" s="36">
        <v>936.78</v>
      </c>
      <c r="D10" s="36">
        <f t="shared" si="0"/>
        <v>1.1742351459254041</v>
      </c>
      <c r="E10" s="36">
        <v>57.18</v>
      </c>
      <c r="F10" s="36">
        <f t="shared" si="1"/>
        <v>19.237495627841902</v>
      </c>
      <c r="G10" s="36">
        <v>81602.460000000006</v>
      </c>
      <c r="H10" s="36">
        <f t="shared" si="2"/>
        <v>14.976490411799286</v>
      </c>
      <c r="I10" s="36"/>
      <c r="J10" s="36">
        <v>421228.79999999999</v>
      </c>
    </row>
    <row r="11" spans="1:10" x14ac:dyDescent="0.25">
      <c r="A11" t="s">
        <v>9</v>
      </c>
      <c r="B11" s="1">
        <v>13</v>
      </c>
      <c r="C11" s="1">
        <v>1061.23</v>
      </c>
      <c r="D11" s="1">
        <f t="shared" si="0"/>
        <v>1.2249936394561027</v>
      </c>
      <c r="E11" s="1">
        <v>67.760000000000005</v>
      </c>
      <c r="F11" s="1">
        <f t="shared" si="1"/>
        <v>19.185360094451003</v>
      </c>
      <c r="G11" s="1">
        <v>95461.66</v>
      </c>
      <c r="H11" s="1">
        <f t="shared" si="2"/>
        <v>16.983801713820878</v>
      </c>
      <c r="I11" s="1"/>
      <c r="J11" s="1">
        <v>97458.18</v>
      </c>
    </row>
    <row r="12" spans="1:10" x14ac:dyDescent="0.25">
      <c r="A12" s="35" t="s">
        <v>10</v>
      </c>
      <c r="B12" s="36">
        <v>20</v>
      </c>
      <c r="C12" s="36">
        <v>1271.8</v>
      </c>
      <c r="D12" s="36">
        <f t="shared" si="0"/>
        <v>1.5725743041358704</v>
      </c>
      <c r="E12" s="36">
        <v>78.650000000000006</v>
      </c>
      <c r="F12" s="36">
        <f t="shared" si="1"/>
        <v>25.429116338207248</v>
      </c>
      <c r="G12" s="36">
        <v>116597.94</v>
      </c>
      <c r="H12" s="36">
        <f t="shared" si="2"/>
        <v>22.141119272386419</v>
      </c>
      <c r="I12" s="36" t="s">
        <v>20</v>
      </c>
      <c r="J12" s="36">
        <v>180004.16</v>
      </c>
    </row>
    <row r="13" spans="1:10" x14ac:dyDescent="0.25">
      <c r="A13" t="s">
        <v>11</v>
      </c>
      <c r="B13" s="1">
        <v>0</v>
      </c>
      <c r="C13" s="1">
        <v>1436.75</v>
      </c>
      <c r="D13" s="1">
        <f t="shared" si="0"/>
        <v>0</v>
      </c>
      <c r="E13" s="1">
        <v>48.01</v>
      </c>
      <c r="F13" s="1">
        <f t="shared" si="1"/>
        <v>0</v>
      </c>
      <c r="G13" s="1">
        <v>138073.47</v>
      </c>
      <c r="H13" s="1">
        <f t="shared" si="2"/>
        <v>18.418447186974312</v>
      </c>
      <c r="I13" s="1"/>
      <c r="J13" s="1">
        <v>151237.46</v>
      </c>
    </row>
    <row r="14" spans="1:10" x14ac:dyDescent="0.25">
      <c r="A14" s="35" t="s">
        <v>12</v>
      </c>
      <c r="B14" s="36">
        <v>6.5</v>
      </c>
      <c r="C14" s="36">
        <v>1479.8</v>
      </c>
      <c r="D14" s="36">
        <f t="shared" si="0"/>
        <v>0.43924854710095956</v>
      </c>
      <c r="E14" s="36">
        <v>56.58</v>
      </c>
      <c r="F14" s="36">
        <f t="shared" si="1"/>
        <v>11.488158359844467</v>
      </c>
      <c r="G14" s="36">
        <v>146063.12</v>
      </c>
      <c r="H14" s="36">
        <f t="shared" si="2"/>
        <v>5.7865207559424663</v>
      </c>
      <c r="I14" s="36"/>
      <c r="J14" s="36">
        <v>920772.74</v>
      </c>
    </row>
  </sheetData>
  <mergeCells count="1">
    <mergeCell ref="C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9"/>
  <sheetViews>
    <sheetView workbookViewId="0">
      <selection activeCell="P10" sqref="P10"/>
    </sheetView>
  </sheetViews>
  <sheetFormatPr defaultRowHeight="15" x14ac:dyDescent="0.25"/>
  <sheetData>
    <row r="3" spans="1:16" s="73" customFormat="1" ht="21" x14ac:dyDescent="0.35">
      <c r="A3" s="73" t="s">
        <v>22</v>
      </c>
    </row>
    <row r="5" spans="1:16" x14ac:dyDescent="0.25">
      <c r="M5" s="71" t="s">
        <v>56</v>
      </c>
    </row>
    <row r="6" spans="1:16" x14ac:dyDescent="0.25">
      <c r="M6" s="71" t="s">
        <v>57</v>
      </c>
    </row>
    <row r="7" spans="1:16" x14ac:dyDescent="0.25">
      <c r="M7" s="71" t="s">
        <v>58</v>
      </c>
    </row>
    <row r="9" spans="1:16" x14ac:dyDescent="0.25">
      <c r="P9" s="2"/>
    </row>
  </sheetData>
  <mergeCells count="1">
    <mergeCell ref="A3:XFD3"/>
  </mergeCells>
  <hyperlinks>
    <hyperlink ref="M5" r:id="rId1" xr:uid="{3D954D21-794F-427E-91FD-2FD432C9B6ED}"/>
    <hyperlink ref="M6" r:id="rId2" location="HDF01" xr:uid="{22A298B0-B090-4DFF-8DC6-5BC240988C32}"/>
    <hyperlink ref="M7" r:id="rId3" xr:uid="{61DE0887-04C8-402A-BB6E-C21A670D1AF0}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2"/>
  <sheetViews>
    <sheetView workbookViewId="0">
      <selection activeCell="F5" sqref="F5:F14"/>
    </sheetView>
  </sheetViews>
  <sheetFormatPr defaultRowHeight="15" x14ac:dyDescent="0.25"/>
  <cols>
    <col min="1" max="1" width="20.140625" customWidth="1"/>
    <col min="2" max="2" width="15.5703125" customWidth="1"/>
    <col min="3" max="3" width="10.7109375" customWidth="1"/>
    <col min="4" max="4" width="16.85546875" customWidth="1"/>
    <col min="5" max="5" width="16.28515625" customWidth="1"/>
    <col min="6" max="6" width="18.7109375" customWidth="1"/>
    <col min="7" max="7" width="20.28515625" customWidth="1"/>
    <col min="8" max="8" width="21.28515625" customWidth="1"/>
  </cols>
  <sheetData>
    <row r="2" spans="1:11" ht="30.4" customHeight="1" x14ac:dyDescent="0.7">
      <c r="B2" s="72" t="s">
        <v>23</v>
      </c>
      <c r="C2" s="72"/>
      <c r="D2" s="72"/>
      <c r="E2" s="72"/>
      <c r="F2" s="72"/>
      <c r="G2" s="72"/>
      <c r="H2" s="19"/>
      <c r="I2" s="19"/>
      <c r="J2" s="19"/>
      <c r="K2" s="19"/>
    </row>
    <row r="4" spans="1:11" x14ac:dyDescent="0.25">
      <c r="A4" s="18" t="s">
        <v>24</v>
      </c>
      <c r="B4" s="18" t="s">
        <v>25</v>
      </c>
      <c r="C4" s="18" t="s">
        <v>26</v>
      </c>
      <c r="D4" s="18" t="s">
        <v>27</v>
      </c>
      <c r="E4" s="18" t="s">
        <v>28</v>
      </c>
      <c r="F4" s="18" t="s">
        <v>29</v>
      </c>
      <c r="G4" s="18" t="s">
        <v>30</v>
      </c>
      <c r="H4" s="18" t="s">
        <v>31</v>
      </c>
    </row>
    <row r="5" spans="1:11" ht="15.75" thickBot="1" x14ac:dyDescent="0.3">
      <c r="A5" s="17">
        <v>42853</v>
      </c>
      <c r="B5" s="5">
        <v>50</v>
      </c>
      <c r="C5" s="7">
        <v>78483.89</v>
      </c>
      <c r="D5" s="5">
        <v>5</v>
      </c>
      <c r="E5" s="5" t="e">
        <f>[1]!Table14567[[#This Row],[NET INCOME ]]/[1]!Table14567[[#This Row],[DIVIDEND AMOUNT]]</f>
        <v>#REF!</v>
      </c>
      <c r="F5" s="10" t="e">
        <f>[1]!Table14567[[#This Row],[NET INCOME ]]-C6</f>
        <v>#REF!</v>
      </c>
      <c r="G5" s="12">
        <v>672.95</v>
      </c>
      <c r="H5" s="14">
        <v>513.30999999999995</v>
      </c>
    </row>
    <row r="6" spans="1:11" ht="15.75" thickBot="1" x14ac:dyDescent="0.3">
      <c r="A6" s="3">
        <v>42486</v>
      </c>
      <c r="B6" s="6">
        <v>250</v>
      </c>
      <c r="C6" s="8">
        <v>78171.72</v>
      </c>
      <c r="D6" s="6">
        <v>4.5999999999999996</v>
      </c>
      <c r="E6" s="6" t="e">
        <f>[1]!Table14567[[#This Row],[NET INCOME ]]/[1]!Table14567[[#This Row],[DIVIDEND AMOUNT]]</f>
        <v>#REF!</v>
      </c>
      <c r="F6" s="11" t="e">
        <f>[1]!Table14567[[#This Row],[NET INCOME ]]-C7</f>
        <v>#REF!</v>
      </c>
      <c r="G6" s="13">
        <v>686.5</v>
      </c>
      <c r="H6" s="15">
        <v>479.01</v>
      </c>
    </row>
    <row r="7" spans="1:11" ht="15.75" thickBot="1" x14ac:dyDescent="0.3">
      <c r="A7" s="17">
        <v>42123</v>
      </c>
      <c r="B7" s="5">
        <v>250</v>
      </c>
      <c r="C7" s="9">
        <v>68116.11</v>
      </c>
      <c r="D7" s="5">
        <v>20</v>
      </c>
      <c r="E7" s="5" t="e">
        <f>[1]!Table14567[[#This Row],[NET INCOME ]]/[1]!Table14567[[#This Row],[DIVIDEND AMOUNT]]</f>
        <v>#REF!</v>
      </c>
      <c r="F7" s="10" t="e">
        <f>[1]!Table14567[[#This Row],[NET INCOME ]]-C8</f>
        <v>#REF!</v>
      </c>
      <c r="G7" s="12">
        <v>512.36</v>
      </c>
      <c r="H7" s="14">
        <v>476.57</v>
      </c>
    </row>
    <row r="8" spans="1:11" ht="15.75" thickBot="1" x14ac:dyDescent="0.3">
      <c r="A8" s="3">
        <v>41754</v>
      </c>
      <c r="B8" s="6">
        <v>230</v>
      </c>
      <c r="C8" s="8">
        <v>56747.4</v>
      </c>
      <c r="D8" s="6">
        <v>18</v>
      </c>
      <c r="E8" s="6" t="e">
        <f>[1]!Table14567[[#This Row],[NET INCOME ]]/[1]!Table14567[[#This Row],[DIVIDEND AMOUNT]]</f>
        <v>#REF!</v>
      </c>
      <c r="F8" s="11" t="e">
        <f>[1]!Table14567[[#This Row],[NET INCOME ]]-C9</f>
        <v>#REF!</v>
      </c>
      <c r="G8" s="13">
        <v>556.91999999999996</v>
      </c>
      <c r="H8" s="15">
        <v>469.84</v>
      </c>
    </row>
    <row r="9" spans="1:11" ht="15.75" thickBot="1" x14ac:dyDescent="0.3">
      <c r="A9" s="17">
        <v>41389</v>
      </c>
      <c r="B9" s="5">
        <v>200</v>
      </c>
      <c r="C9" s="9">
        <v>56233.47</v>
      </c>
      <c r="D9" s="5">
        <v>16</v>
      </c>
      <c r="E9" s="5" t="e">
        <f>[1]!Table14567[[#This Row],[NET INCOME ]]/[1]!Table14567[[#This Row],[DIVIDEND AMOUNT]]</f>
        <v>#REF!</v>
      </c>
      <c r="F9" s="10" t="e">
        <f>[1]!Table14567[[#This Row],[NET INCOME ]]-C10</f>
        <v>#REF!</v>
      </c>
      <c r="G9" s="12">
        <v>411.38</v>
      </c>
      <c r="H9" s="14">
        <v>405.17</v>
      </c>
    </row>
    <row r="10" spans="1:11" ht="15.75" thickBot="1" x14ac:dyDescent="0.3">
      <c r="A10" s="3">
        <v>41026</v>
      </c>
      <c r="B10" s="6">
        <v>180</v>
      </c>
      <c r="C10" s="8">
        <v>50359.5</v>
      </c>
      <c r="D10" s="6">
        <v>14</v>
      </c>
      <c r="E10" s="6" t="e">
        <f>[1]!Table14567[[#This Row],[NET INCOME ]]/[1]!Table14567[[#This Row],[DIVIDEND AMOUNT]]</f>
        <v>#REF!</v>
      </c>
      <c r="F10" s="11" t="e">
        <f>[1]!Table14567[[#This Row],[NET INCOME ]]-C11</f>
        <v>#REF!</v>
      </c>
      <c r="G10" s="13">
        <v>320.69</v>
      </c>
      <c r="H10" s="15">
        <v>359.01</v>
      </c>
    </row>
    <row r="11" spans="1:11" ht="15.75" thickBot="1" x14ac:dyDescent="0.3">
      <c r="A11" s="17">
        <v>40655</v>
      </c>
      <c r="B11" s="5">
        <v>160</v>
      </c>
      <c r="C11" s="9">
        <v>43843.64</v>
      </c>
      <c r="D11" s="5">
        <v>12</v>
      </c>
      <c r="E11" s="5" t="e">
        <f>[1]!Table14567[[#This Row],[NET INCOME ]]/[1]!Table14567[[#This Row],[DIVIDEND AMOUNT]]</f>
        <v>#REF!</v>
      </c>
      <c r="F11" s="10" t="e">
        <f>[1]!Table14567[[#This Row],[NET INCOME ]]-C12</f>
        <v>#REF!</v>
      </c>
      <c r="G11" s="12">
        <v>55.8</v>
      </c>
      <c r="H11" s="14">
        <v>281.63</v>
      </c>
    </row>
    <row r="12" spans="1:11" ht="15.75" thickBot="1" x14ac:dyDescent="0.3">
      <c r="A12" s="3">
        <v>40288</v>
      </c>
      <c r="B12" s="6">
        <v>140</v>
      </c>
      <c r="C12" s="8">
        <v>38046.379999999997</v>
      </c>
      <c r="D12" s="6">
        <v>6</v>
      </c>
      <c r="E12" s="6" t="e">
        <f>[1]!Table14567[[#This Row],[NET INCOME ]]/[1]!Table14567[[#This Row],[DIVIDEND AMOUNT]]</f>
        <v>#REF!</v>
      </c>
      <c r="F12" s="11" t="e">
        <f>[1]!Table14567[[#This Row],[NET INCOME ]]-C13</f>
        <v>#REF!</v>
      </c>
      <c r="G12" s="13">
        <v>74.95</v>
      </c>
      <c r="H12" s="15">
        <v>278.69</v>
      </c>
    </row>
    <row r="13" spans="1:11" ht="15.75" thickBot="1" x14ac:dyDescent="0.3">
      <c r="A13" s="17">
        <v>39923</v>
      </c>
      <c r="B13" s="5">
        <v>120</v>
      </c>
      <c r="C13" s="9">
        <v>33733.68</v>
      </c>
      <c r="D13" s="5">
        <v>3.5</v>
      </c>
      <c r="E13" s="5" t="e">
        <f>[1]!Table14567[[#This Row],[NET INCOME ]]/[1]!Table14567[[#This Row],[DIVIDEND AMOUNT]]</f>
        <v>#REF!</v>
      </c>
      <c r="F13" s="10" t="e">
        <f>[1]!Table14567[[#This Row],[NET INCOME ]]-C14</f>
        <v>#REF!</v>
      </c>
      <c r="G13" s="12">
        <v>85.22</v>
      </c>
      <c r="H13" s="14">
        <v>231.58</v>
      </c>
    </row>
    <row r="14" spans="1:11" x14ac:dyDescent="0.25">
      <c r="A14" s="4">
        <v>39559</v>
      </c>
      <c r="B14" s="6">
        <v>100</v>
      </c>
      <c r="C14" s="8">
        <v>32665.32</v>
      </c>
      <c r="D14" s="6">
        <v>8</v>
      </c>
      <c r="E14" s="6" t="e">
        <f>[1]!Table14567[[#This Row],[NET INCOME ]]/[1]!Table14567[[#This Row],[DIVIDEND AMOUNT]]</f>
        <v>#REF!</v>
      </c>
      <c r="F14" s="11" t="e">
        <f>[1]!Table14567[[#This Row],[NET INCOME ]]-C15</f>
        <v>#REF!</v>
      </c>
      <c r="G14" s="13">
        <v>82.04</v>
      </c>
      <c r="H14" s="15">
        <v>41.23</v>
      </c>
    </row>
    <row r="19" spans="1:5" x14ac:dyDescent="0.25">
      <c r="A19" s="20" t="s">
        <v>32</v>
      </c>
      <c r="B19" s="1"/>
      <c r="C19" s="1"/>
      <c r="D19" s="1"/>
    </row>
    <row r="20" spans="1:5" x14ac:dyDescent="0.25">
      <c r="A20" s="21" t="s">
        <v>33</v>
      </c>
      <c r="B20" s="1"/>
      <c r="C20" s="1"/>
      <c r="D20" s="1"/>
      <c r="E20" s="71" t="s">
        <v>56</v>
      </c>
    </row>
    <row r="21" spans="1:5" x14ac:dyDescent="0.25">
      <c r="A21" s="21" t="s">
        <v>34</v>
      </c>
      <c r="B21" s="1"/>
      <c r="C21" s="1"/>
      <c r="D21" s="1"/>
      <c r="E21" s="71" t="s">
        <v>57</v>
      </c>
    </row>
    <row r="22" spans="1:5" x14ac:dyDescent="0.25">
      <c r="A22" s="21" t="s">
        <v>35</v>
      </c>
      <c r="B22" s="1"/>
      <c r="C22" s="1"/>
      <c r="D22" s="1"/>
      <c r="E22" s="71" t="s">
        <v>58</v>
      </c>
    </row>
  </sheetData>
  <mergeCells count="1">
    <mergeCell ref="B2:G2"/>
  </mergeCells>
  <hyperlinks>
    <hyperlink ref="E20" r:id="rId1" xr:uid="{ECCD9228-05D1-4C00-BCC2-C09343E37B34}"/>
    <hyperlink ref="E21" r:id="rId2" location="HDF01" xr:uid="{1E05BE40-4C7B-4C22-BAD0-DB3F54A413C3}"/>
    <hyperlink ref="E22" r:id="rId3" xr:uid="{5454D137-6C27-489B-9FB0-33878683CB0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0"/>
  <sheetViews>
    <sheetView workbookViewId="0">
      <selection activeCell="E9" sqref="E9"/>
    </sheetView>
  </sheetViews>
  <sheetFormatPr defaultRowHeight="15" x14ac:dyDescent="0.25"/>
  <cols>
    <col min="1" max="1" width="19.85546875" customWidth="1"/>
    <col min="2" max="2" width="16" customWidth="1"/>
    <col min="3" max="3" width="18.7109375" customWidth="1"/>
    <col min="4" max="4" width="8.5703125" customWidth="1"/>
    <col min="5" max="5" width="11.7109375" customWidth="1"/>
    <col min="6" max="6" width="17.140625" customWidth="1"/>
    <col min="7" max="7" width="21.5703125" customWidth="1"/>
    <col min="8" max="8" width="22.7109375" customWidth="1"/>
  </cols>
  <sheetData>
    <row r="2" spans="1:8" ht="27.4" customHeight="1" x14ac:dyDescent="0.25">
      <c r="B2" s="74" t="s">
        <v>42</v>
      </c>
      <c r="C2" s="74"/>
      <c r="D2" s="74"/>
      <c r="E2" s="74"/>
      <c r="F2" s="74"/>
      <c r="G2" s="74"/>
    </row>
    <row r="4" spans="1:8" ht="15.75" thickBot="1" x14ac:dyDescent="0.3">
      <c r="A4" s="18" t="s">
        <v>24</v>
      </c>
      <c r="B4" s="34" t="s">
        <v>25</v>
      </c>
      <c r="C4" s="34" t="s">
        <v>36</v>
      </c>
      <c r="D4" s="18" t="s">
        <v>0</v>
      </c>
      <c r="E4" s="18" t="s">
        <v>37</v>
      </c>
      <c r="F4" s="34" t="s">
        <v>29</v>
      </c>
      <c r="G4" s="34" t="s">
        <v>38</v>
      </c>
      <c r="H4" s="34" t="s">
        <v>40</v>
      </c>
    </row>
    <row r="5" spans="1:8" ht="15.75" thickBot="1" x14ac:dyDescent="0.3">
      <c r="A5" s="37">
        <v>40338</v>
      </c>
      <c r="B5" s="38">
        <v>1.4999999999999999E-2</v>
      </c>
      <c r="C5" s="39">
        <v>0.08</v>
      </c>
      <c r="D5" s="40">
        <v>2021</v>
      </c>
      <c r="E5" s="41">
        <v>21780</v>
      </c>
      <c r="F5" s="42">
        <f>(E5-E6)/E6*100</f>
        <v>3.125</v>
      </c>
      <c r="G5" s="43" t="s">
        <v>39</v>
      </c>
      <c r="H5" s="44">
        <v>18405.8</v>
      </c>
    </row>
    <row r="6" spans="1:8" ht="15.75" thickBot="1" x14ac:dyDescent="0.3">
      <c r="A6" s="22">
        <v>40695</v>
      </c>
      <c r="B6" s="24">
        <v>1.3599999999999999E-2</v>
      </c>
      <c r="C6" s="27">
        <v>0.1</v>
      </c>
      <c r="D6" s="28">
        <v>2020</v>
      </c>
      <c r="E6" s="26">
        <v>21120</v>
      </c>
      <c r="F6" s="29">
        <f t="shared" ref="F6:F13" si="0">(E6-E7)/E7*100</f>
        <v>12.478031634446397</v>
      </c>
      <c r="G6" s="16" t="s">
        <v>39</v>
      </c>
      <c r="H6" s="31">
        <v>10958.07</v>
      </c>
    </row>
    <row r="7" spans="1:8" ht="15.75" thickBot="1" x14ac:dyDescent="0.3">
      <c r="A7" s="45">
        <v>41059</v>
      </c>
      <c r="B7" s="38">
        <v>2.1899999999999999E-2</v>
      </c>
      <c r="C7" s="39">
        <v>0.1</v>
      </c>
      <c r="D7" s="40">
        <v>2019</v>
      </c>
      <c r="E7" s="41">
        <v>18777</v>
      </c>
      <c r="F7" s="42">
        <f t="shared" si="0"/>
        <v>1.8275488069414318</v>
      </c>
      <c r="G7" s="43" t="s">
        <v>39</v>
      </c>
      <c r="H7" s="44">
        <v>6802.48</v>
      </c>
    </row>
    <row r="8" spans="1:8" ht="15.75" thickBot="1" x14ac:dyDescent="0.3">
      <c r="A8" s="23">
        <v>41423</v>
      </c>
      <c r="B8" s="24">
        <v>1.6E-2</v>
      </c>
      <c r="C8" s="27">
        <v>0.13</v>
      </c>
      <c r="D8" s="28">
        <v>2018</v>
      </c>
      <c r="E8" s="26">
        <v>18440</v>
      </c>
      <c r="F8" s="29">
        <f t="shared" si="0"/>
        <v>9.1382575757575761</v>
      </c>
      <c r="G8" s="16" t="s">
        <v>39</v>
      </c>
      <c r="H8" s="31">
        <v>2846.94</v>
      </c>
    </row>
    <row r="9" spans="1:8" ht="15.75" thickBot="1" x14ac:dyDescent="0.3">
      <c r="A9" s="46">
        <v>41821</v>
      </c>
      <c r="B9" s="38">
        <v>1.52E-2</v>
      </c>
      <c r="C9" s="39">
        <v>0.13</v>
      </c>
      <c r="D9" s="40">
        <v>2017</v>
      </c>
      <c r="E9" s="41">
        <v>16896</v>
      </c>
      <c r="F9" s="42">
        <f t="shared" si="0"/>
        <v>8.9080830217867746</v>
      </c>
      <c r="G9" s="43" t="s">
        <v>39</v>
      </c>
      <c r="H9" s="44">
        <v>7648.83</v>
      </c>
    </row>
    <row r="10" spans="1:8" ht="15.75" thickBot="1" x14ac:dyDescent="0.3">
      <c r="A10" s="22">
        <v>42158</v>
      </c>
      <c r="B10" s="24">
        <v>3.1199999999999999E-2</v>
      </c>
      <c r="C10" s="27">
        <v>0.27</v>
      </c>
      <c r="D10" s="28">
        <v>2016</v>
      </c>
      <c r="E10" s="26">
        <v>15514</v>
      </c>
      <c r="F10" s="29">
        <f t="shared" si="0"/>
        <v>4.8597499155119976</v>
      </c>
      <c r="G10" s="16" t="s">
        <v>39</v>
      </c>
      <c r="H10" s="31">
        <v>3498.69</v>
      </c>
    </row>
    <row r="11" spans="1:8" ht="15.75" thickBot="1" x14ac:dyDescent="0.3">
      <c r="A11" s="46">
        <v>42535</v>
      </c>
      <c r="B11" s="38">
        <v>2.1299999999999999E-2</v>
      </c>
      <c r="C11" s="39">
        <v>0.14000000000000001</v>
      </c>
      <c r="D11" s="40">
        <v>2015</v>
      </c>
      <c r="E11" s="41">
        <v>14795</v>
      </c>
      <c r="F11" s="42">
        <f t="shared" si="0"/>
        <v>12.015445184736523</v>
      </c>
      <c r="G11" s="43" t="s">
        <v>39</v>
      </c>
      <c r="H11" s="44">
        <v>-2210.89</v>
      </c>
    </row>
    <row r="12" spans="1:8" ht="15.75" thickBot="1" x14ac:dyDescent="0.3">
      <c r="A12" s="22">
        <v>43336</v>
      </c>
      <c r="B12" s="24">
        <v>4.1999999999999997E-3</v>
      </c>
      <c r="C12" s="27">
        <v>0.04</v>
      </c>
      <c r="D12" s="28">
        <v>2014</v>
      </c>
      <c r="E12" s="26">
        <v>13208</v>
      </c>
      <c r="F12" s="30">
        <f>(E12-E13)/E13*100</f>
        <v>-3.2664420682583857</v>
      </c>
      <c r="G12" s="16" t="s">
        <v>39</v>
      </c>
      <c r="H12" s="31">
        <v>1018</v>
      </c>
    </row>
    <row r="13" spans="1:8" ht="15.75" thickBot="1" x14ac:dyDescent="0.3">
      <c r="A13" s="46">
        <v>43669</v>
      </c>
      <c r="B13" s="38">
        <v>5.8999999999999999E-3</v>
      </c>
      <c r="C13" s="39">
        <v>7.0000000000000007E-2</v>
      </c>
      <c r="D13" s="40">
        <v>2013</v>
      </c>
      <c r="E13" s="41">
        <v>13654</v>
      </c>
      <c r="F13" s="42">
        <f t="shared" si="0"/>
        <v>0.97618695459251592</v>
      </c>
      <c r="G13" s="43" t="s">
        <v>39</v>
      </c>
      <c r="H13" s="44">
        <v>3116.79</v>
      </c>
    </row>
    <row r="14" spans="1:8" ht="15.75" thickBot="1" x14ac:dyDescent="0.3">
      <c r="A14" s="22">
        <v>43830</v>
      </c>
      <c r="B14" s="24">
        <v>2.5000000000000001E-3</v>
      </c>
      <c r="C14" s="27">
        <v>0.05</v>
      </c>
      <c r="D14" s="28">
        <v>2012</v>
      </c>
      <c r="E14" s="26">
        <v>13522</v>
      </c>
      <c r="F14" s="1" t="s">
        <v>39</v>
      </c>
      <c r="G14" s="16" t="s">
        <v>39</v>
      </c>
      <c r="H14" s="31">
        <v>4241.87</v>
      </c>
    </row>
    <row r="15" spans="1:8" x14ac:dyDescent="0.25">
      <c r="C15" s="25"/>
      <c r="D15" s="25"/>
      <c r="H15" s="32">
        <v>-976.95</v>
      </c>
    </row>
    <row r="17" spans="1:4" ht="16.899999999999999" customHeight="1" x14ac:dyDescent="0.25">
      <c r="A17" s="20" t="s">
        <v>32</v>
      </c>
    </row>
    <row r="18" spans="1:4" x14ac:dyDescent="0.25">
      <c r="A18" s="47" t="s">
        <v>33</v>
      </c>
      <c r="D18" s="71" t="s">
        <v>56</v>
      </c>
    </row>
    <row r="19" spans="1:4" x14ac:dyDescent="0.25">
      <c r="A19" s="47" t="s">
        <v>34</v>
      </c>
      <c r="D19" s="71" t="s">
        <v>57</v>
      </c>
    </row>
    <row r="20" spans="1:4" x14ac:dyDescent="0.25">
      <c r="A20" s="47" t="s">
        <v>46</v>
      </c>
      <c r="D20" s="71" t="s">
        <v>58</v>
      </c>
    </row>
  </sheetData>
  <mergeCells count="1">
    <mergeCell ref="B2:G2"/>
  </mergeCells>
  <hyperlinks>
    <hyperlink ref="D18" r:id="rId1" xr:uid="{022AA955-37DB-423A-AE4E-45EE8C9FF8FB}"/>
    <hyperlink ref="D19" r:id="rId2" location="HDF01" xr:uid="{4F610400-1EFC-4116-96D4-82902A180DA9}"/>
    <hyperlink ref="D20" r:id="rId3" xr:uid="{8B390B63-333A-43DC-B03C-D686D58E59BF}"/>
  </hyperlink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workbookViewId="0">
      <selection activeCell="D21" sqref="D21"/>
    </sheetView>
  </sheetViews>
  <sheetFormatPr defaultRowHeight="15" x14ac:dyDescent="0.25"/>
  <cols>
    <col min="1" max="1" width="18.85546875" customWidth="1"/>
    <col min="2" max="2" width="17.42578125" customWidth="1"/>
    <col min="3" max="3" width="16.5703125" customWidth="1"/>
    <col min="4" max="4" width="16.7109375" customWidth="1"/>
    <col min="5" max="5" width="17" customWidth="1"/>
    <col min="6" max="6" width="20.85546875" customWidth="1"/>
    <col min="7" max="7" width="22.42578125" customWidth="1"/>
  </cols>
  <sheetData>
    <row r="2" spans="1:7" ht="31.5" customHeight="1" x14ac:dyDescent="0.25">
      <c r="B2" s="72" t="s">
        <v>45</v>
      </c>
      <c r="C2" s="72"/>
      <c r="D2" s="72"/>
      <c r="E2" s="72"/>
      <c r="F2" s="72"/>
    </row>
    <row r="4" spans="1:7" x14ac:dyDescent="0.25">
      <c r="A4" s="18" t="s">
        <v>0</v>
      </c>
      <c r="B4" s="18" t="s">
        <v>25</v>
      </c>
      <c r="C4" s="18" t="s">
        <v>28</v>
      </c>
      <c r="D4" s="18" t="s">
        <v>43</v>
      </c>
      <c r="E4" s="18" t="s">
        <v>29</v>
      </c>
      <c r="F4" s="18" t="s">
        <v>30</v>
      </c>
      <c r="G4" s="18" t="s">
        <v>44</v>
      </c>
    </row>
    <row r="5" spans="1:7" x14ac:dyDescent="0.25">
      <c r="A5" s="36">
        <v>2011</v>
      </c>
      <c r="B5" s="59">
        <v>1E-3</v>
      </c>
      <c r="C5" s="60">
        <v>0.5</v>
      </c>
      <c r="D5" s="61">
        <v>17656.8</v>
      </c>
      <c r="E5" s="43" t="s">
        <v>39</v>
      </c>
      <c r="F5" s="43" t="s">
        <v>39</v>
      </c>
      <c r="G5" s="36">
        <v>171</v>
      </c>
    </row>
    <row r="6" spans="1:7" x14ac:dyDescent="0.25">
      <c r="A6" s="48">
        <v>2012</v>
      </c>
      <c r="B6" s="49">
        <v>1E-3</v>
      </c>
      <c r="C6" s="52">
        <v>0.6</v>
      </c>
      <c r="D6" s="54">
        <v>18212.599999999999</v>
      </c>
      <c r="E6" s="58">
        <v>1821259.9999999998</v>
      </c>
      <c r="F6" s="16" t="s">
        <v>39</v>
      </c>
      <c r="G6" s="57">
        <v>164</v>
      </c>
    </row>
    <row r="7" spans="1:7" x14ac:dyDescent="0.25">
      <c r="A7" s="36">
        <v>2013</v>
      </c>
      <c r="B7" s="59">
        <v>1E-3</v>
      </c>
      <c r="C7" s="60">
        <v>0.7</v>
      </c>
      <c r="D7" s="62">
        <v>18339.099999999999</v>
      </c>
      <c r="E7" s="62">
        <v>1833909.9999999998</v>
      </c>
      <c r="F7" s="43" t="s">
        <v>39</v>
      </c>
      <c r="G7" s="36">
        <v>1055</v>
      </c>
    </row>
    <row r="8" spans="1:7" x14ac:dyDescent="0.25">
      <c r="A8" s="48">
        <v>2014</v>
      </c>
      <c r="B8" s="49">
        <v>8.9999999999999998E-4</v>
      </c>
      <c r="C8" s="52">
        <v>0.8</v>
      </c>
      <c r="D8" s="54">
        <v>18428.599999999999</v>
      </c>
      <c r="E8" s="56">
        <v>1842859.9999999998</v>
      </c>
      <c r="F8" s="16" t="s">
        <v>39</v>
      </c>
      <c r="G8" s="57">
        <v>2291</v>
      </c>
    </row>
    <row r="9" spans="1:7" x14ac:dyDescent="0.25">
      <c r="A9" s="36">
        <v>2015</v>
      </c>
      <c r="B9" s="59">
        <v>6.9999999999999999E-4</v>
      </c>
      <c r="C9" s="60">
        <v>0.9</v>
      </c>
      <c r="D9" s="62">
        <v>18777.400000000001</v>
      </c>
      <c r="E9" s="62">
        <v>1877740.0000000002</v>
      </c>
      <c r="F9" s="43" t="s">
        <v>39</v>
      </c>
      <c r="G9" s="36">
        <v>282</v>
      </c>
    </row>
    <row r="10" spans="1:7" x14ac:dyDescent="0.25">
      <c r="A10" s="48">
        <v>2016</v>
      </c>
      <c r="B10" s="49">
        <v>5.9999999999999995E-4</v>
      </c>
      <c r="C10" s="51">
        <v>0.5</v>
      </c>
      <c r="D10" s="54">
        <v>19289.599999999999</v>
      </c>
      <c r="E10" s="56">
        <v>1928959.9999999998</v>
      </c>
      <c r="F10" s="16" t="s">
        <v>39</v>
      </c>
      <c r="G10" s="57">
        <v>4617</v>
      </c>
    </row>
    <row r="11" spans="1:7" x14ac:dyDescent="0.25">
      <c r="A11" s="36">
        <v>2017</v>
      </c>
      <c r="B11" s="59">
        <v>5.9999999999999995E-4</v>
      </c>
      <c r="C11" s="36">
        <v>0.6</v>
      </c>
      <c r="D11" s="63">
        <v>19542.2</v>
      </c>
      <c r="E11" s="64">
        <v>1954220</v>
      </c>
      <c r="F11" s="43" t="s">
        <v>39</v>
      </c>
      <c r="G11" s="36">
        <v>11692</v>
      </c>
    </row>
    <row r="12" spans="1:7" x14ac:dyDescent="0.25">
      <c r="A12" s="48">
        <v>2018</v>
      </c>
      <c r="B12" s="49">
        <v>5.0000000000000001E-4</v>
      </c>
      <c r="C12" s="52">
        <v>0.7</v>
      </c>
      <c r="D12" s="53">
        <v>19748.490000000002</v>
      </c>
      <c r="E12" s="55">
        <v>1974849.0000000002</v>
      </c>
      <c r="F12" s="16" t="s">
        <v>39</v>
      </c>
      <c r="G12" s="57">
        <v>-2952</v>
      </c>
    </row>
    <row r="13" spans="1:7" x14ac:dyDescent="0.25">
      <c r="A13" s="36">
        <v>2019</v>
      </c>
      <c r="B13" s="59">
        <v>5.0000000000000001E-4</v>
      </c>
      <c r="C13" s="60">
        <v>0.8</v>
      </c>
      <c r="D13" s="61">
        <v>23943.21</v>
      </c>
      <c r="E13" s="61">
        <v>2394321</v>
      </c>
      <c r="F13" s="43" t="s">
        <v>39</v>
      </c>
      <c r="G13" s="36">
        <v>5055</v>
      </c>
    </row>
    <row r="14" spans="1:7" x14ac:dyDescent="0.25">
      <c r="A14" s="48">
        <v>2020</v>
      </c>
      <c r="B14" s="50" t="s">
        <v>39</v>
      </c>
      <c r="C14" s="52" t="s">
        <v>39</v>
      </c>
      <c r="D14" s="53">
        <v>26929.61</v>
      </c>
      <c r="E14" s="55">
        <v>2692961</v>
      </c>
      <c r="F14" s="16" t="s">
        <v>39</v>
      </c>
      <c r="G14" s="57">
        <v>28617</v>
      </c>
    </row>
    <row r="15" spans="1:7" x14ac:dyDescent="0.25">
      <c r="A15" s="36">
        <v>2021</v>
      </c>
      <c r="B15" s="59">
        <v>5.0000000000000001E-4</v>
      </c>
      <c r="C15" s="60">
        <v>0.9</v>
      </c>
      <c r="D15" s="61">
        <v>26840.28</v>
      </c>
      <c r="E15" s="61">
        <v>2684028</v>
      </c>
      <c r="F15" s="43" t="s">
        <v>39</v>
      </c>
      <c r="G15" s="36">
        <v>-13666</v>
      </c>
    </row>
    <row r="18" spans="1:4" ht="19.5" customHeight="1" x14ac:dyDescent="0.25">
      <c r="A18" s="20" t="s">
        <v>32</v>
      </c>
    </row>
    <row r="19" spans="1:4" x14ac:dyDescent="0.25">
      <c r="A19" s="47" t="s">
        <v>33</v>
      </c>
      <c r="D19" s="71" t="s">
        <v>56</v>
      </c>
    </row>
    <row r="20" spans="1:4" x14ac:dyDescent="0.25">
      <c r="A20" s="47" t="s">
        <v>34</v>
      </c>
      <c r="D20" s="71" t="s">
        <v>57</v>
      </c>
    </row>
    <row r="21" spans="1:4" x14ac:dyDescent="0.25">
      <c r="A21" s="47" t="s">
        <v>46</v>
      </c>
      <c r="D21" s="71" t="s">
        <v>58</v>
      </c>
    </row>
  </sheetData>
  <mergeCells count="1">
    <mergeCell ref="B2:F2"/>
  </mergeCells>
  <hyperlinks>
    <hyperlink ref="D19" r:id="rId1" xr:uid="{E4B5A264-7DBB-46C5-AE05-AFE3E4D2573B}"/>
    <hyperlink ref="D20" r:id="rId2" location="HDF01" xr:uid="{655F5581-311C-45BC-8813-9F10D6760D1A}"/>
    <hyperlink ref="D21" r:id="rId3" xr:uid="{93950BE6-F52E-4E05-A3DE-39BE00588CC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7"/>
  <sheetViews>
    <sheetView workbookViewId="0">
      <selection activeCell="B2" sqref="B2:G2"/>
    </sheetView>
  </sheetViews>
  <sheetFormatPr defaultRowHeight="15" x14ac:dyDescent="0.25"/>
  <cols>
    <col min="1" max="1" width="19.5703125" customWidth="1"/>
    <col min="2" max="2" width="17.28515625" customWidth="1"/>
    <col min="3" max="3" width="17.7109375" customWidth="1"/>
    <col min="4" max="4" width="15.7109375" customWidth="1"/>
    <col min="5" max="5" width="17.5703125" customWidth="1"/>
    <col min="6" max="6" width="18.28515625" customWidth="1"/>
    <col min="7" max="7" width="21.7109375" customWidth="1"/>
    <col min="8" max="8" width="21.28515625" customWidth="1"/>
    <col min="9" max="9" width="8.28515625" customWidth="1"/>
  </cols>
  <sheetData>
    <row r="2" spans="1:8" ht="34.9" customHeight="1" x14ac:dyDescent="0.25">
      <c r="B2" s="72" t="s">
        <v>55</v>
      </c>
      <c r="C2" s="72"/>
      <c r="D2" s="72"/>
      <c r="E2" s="72"/>
      <c r="F2" s="72"/>
      <c r="G2" s="72"/>
    </row>
    <row r="4" spans="1:8" x14ac:dyDescent="0.25">
      <c r="A4" s="18" t="s">
        <v>24</v>
      </c>
      <c r="B4" s="18" t="s">
        <v>25</v>
      </c>
      <c r="C4" s="18" t="s">
        <v>59</v>
      </c>
      <c r="D4" s="18" t="s">
        <v>27</v>
      </c>
      <c r="E4" s="18" t="s">
        <v>28</v>
      </c>
      <c r="F4" s="18" t="s">
        <v>54</v>
      </c>
      <c r="G4" s="18" t="s">
        <v>30</v>
      </c>
      <c r="H4" s="18" t="s">
        <v>31</v>
      </c>
    </row>
    <row r="5" spans="1:8" ht="15.75" thickBot="1" x14ac:dyDescent="0.3">
      <c r="A5" s="17" t="s">
        <v>47</v>
      </c>
      <c r="B5" s="65">
        <f>D5/48.35*100</f>
        <v>0</v>
      </c>
      <c r="C5" s="75">
        <v>2184</v>
      </c>
      <c r="D5" s="75">
        <v>0</v>
      </c>
      <c r="E5" s="66" t="s">
        <v>39</v>
      </c>
      <c r="F5" s="10">
        <v>74.44</v>
      </c>
      <c r="G5" s="43" t="s">
        <v>39</v>
      </c>
      <c r="H5" s="69">
        <v>119.38</v>
      </c>
    </row>
    <row r="6" spans="1:8" ht="15.75" thickBot="1" x14ac:dyDescent="0.3">
      <c r="A6" s="3" t="s">
        <v>48</v>
      </c>
      <c r="B6" s="65">
        <f t="shared" ref="B6:B11" si="0">D6/48.35*100</f>
        <v>0.51706308169596693</v>
      </c>
      <c r="C6" s="79">
        <v>8543</v>
      </c>
      <c r="D6" s="76">
        <v>0.25</v>
      </c>
      <c r="E6" s="6">
        <v>1.8169999999999999</v>
      </c>
      <c r="F6" s="11">
        <v>10.98</v>
      </c>
      <c r="G6" s="16" t="s">
        <v>39</v>
      </c>
      <c r="H6" s="70">
        <v>52447.74</v>
      </c>
    </row>
    <row r="7" spans="1:8" ht="15.75" thickBot="1" x14ac:dyDescent="0.3">
      <c r="A7" s="17" t="s">
        <v>49</v>
      </c>
      <c r="B7" s="65">
        <f t="shared" si="0"/>
        <v>1.5511892450879008</v>
      </c>
      <c r="C7" s="80">
        <v>9597</v>
      </c>
      <c r="D7" s="77">
        <v>0.75</v>
      </c>
      <c r="E7" s="5">
        <v>4.8529999999999998</v>
      </c>
      <c r="F7" s="10">
        <v>6.08</v>
      </c>
      <c r="G7" s="43" t="s">
        <v>39</v>
      </c>
      <c r="H7" s="69">
        <v>84458</v>
      </c>
    </row>
    <row r="8" spans="1:8" ht="15.75" thickBot="1" x14ac:dyDescent="0.3">
      <c r="A8" s="3" t="s">
        <v>50</v>
      </c>
      <c r="B8" s="65">
        <f t="shared" si="0"/>
        <v>1.5511892450879008</v>
      </c>
      <c r="C8" s="79">
        <v>10218</v>
      </c>
      <c r="D8" s="76">
        <v>0.75</v>
      </c>
      <c r="E8" s="6">
        <v>4.5579999999999998</v>
      </c>
      <c r="F8" s="11">
        <v>22.25</v>
      </c>
      <c r="G8" s="16" t="s">
        <v>39</v>
      </c>
      <c r="H8" s="70">
        <v>69542</v>
      </c>
    </row>
    <row r="9" spans="1:8" ht="15.75" thickBot="1" x14ac:dyDescent="0.3">
      <c r="A9" s="17" t="s">
        <v>51</v>
      </c>
      <c r="B9" s="65">
        <f t="shared" si="0"/>
        <v>0</v>
      </c>
      <c r="C9" s="80">
        <v>13142</v>
      </c>
      <c r="D9" s="75">
        <v>0</v>
      </c>
      <c r="E9" s="66" t="s">
        <v>39</v>
      </c>
      <c r="F9" s="10">
        <v>26.83</v>
      </c>
      <c r="G9" s="43" t="s">
        <v>39</v>
      </c>
      <c r="H9" s="69">
        <v>-180384</v>
      </c>
    </row>
    <row r="10" spans="1:8" ht="15.75" thickBot="1" x14ac:dyDescent="0.3">
      <c r="A10" s="3" t="s">
        <v>52</v>
      </c>
      <c r="B10" s="65">
        <f t="shared" si="0"/>
        <v>0</v>
      </c>
      <c r="C10" s="79">
        <v>17962</v>
      </c>
      <c r="D10" s="78">
        <v>0</v>
      </c>
      <c r="E10" s="67" t="s">
        <v>39</v>
      </c>
      <c r="F10" s="11">
        <v>1.42</v>
      </c>
      <c r="G10" s="16" t="s">
        <v>39</v>
      </c>
      <c r="H10" s="70">
        <v>-300932</v>
      </c>
    </row>
    <row r="11" spans="1:8" ht="15.75" thickBot="1" x14ac:dyDescent="0.3">
      <c r="A11" s="17" t="s">
        <v>53</v>
      </c>
      <c r="B11" s="65">
        <f t="shared" si="0"/>
        <v>0</v>
      </c>
      <c r="C11" s="80">
        <v>18221</v>
      </c>
      <c r="D11" s="75">
        <v>0</v>
      </c>
      <c r="E11" s="66" t="s">
        <v>39</v>
      </c>
      <c r="F11" s="68" t="s">
        <v>39</v>
      </c>
      <c r="G11" s="43" t="s">
        <v>39</v>
      </c>
      <c r="H11" s="69">
        <v>60663</v>
      </c>
    </row>
    <row r="14" spans="1:8" ht="19.149999999999999" customHeight="1" x14ac:dyDescent="0.25">
      <c r="A14" s="20" t="s">
        <v>32</v>
      </c>
    </row>
    <row r="15" spans="1:8" x14ac:dyDescent="0.25">
      <c r="A15" s="47" t="s">
        <v>33</v>
      </c>
      <c r="D15" s="71" t="s">
        <v>56</v>
      </c>
    </row>
    <row r="16" spans="1:8" x14ac:dyDescent="0.25">
      <c r="A16" s="47" t="s">
        <v>34</v>
      </c>
      <c r="D16" s="71" t="s">
        <v>57</v>
      </c>
    </row>
    <row r="17" spans="1:4" x14ac:dyDescent="0.25">
      <c r="A17" s="47" t="s">
        <v>35</v>
      </c>
      <c r="D17" s="71" t="s">
        <v>58</v>
      </c>
    </row>
  </sheetData>
  <mergeCells count="1">
    <mergeCell ref="B2:G2"/>
  </mergeCells>
  <hyperlinks>
    <hyperlink ref="D15" r:id="rId1" xr:uid="{363EB7EB-B806-4881-A933-2EE0EDB35E35}"/>
    <hyperlink ref="D16" r:id="rId2" location="HDF01" xr:uid="{600C6A16-DD3F-4CC9-B9F5-B5CA76DF3662}"/>
    <hyperlink ref="D17" r:id="rId3" xr:uid="{1B4C7560-F044-44D1-9C96-8161E9AF5CE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29F5-F21E-4028-B51A-597F6D5F242B}">
  <dimension ref="A1:A6"/>
  <sheetViews>
    <sheetView workbookViewId="0">
      <selection activeCell="I14" sqref="I14"/>
    </sheetView>
  </sheetViews>
  <sheetFormatPr defaultRowHeight="15" x14ac:dyDescent="0.25"/>
  <sheetData>
    <row r="1" spans="1:1" x14ac:dyDescent="0.25">
      <c r="A1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HDFC</vt:lpstr>
      <vt:lpstr> HDFC 2</vt:lpstr>
      <vt:lpstr>Axis</vt:lpstr>
      <vt:lpstr>ICICI</vt:lpstr>
      <vt:lpstr>Kotak Mahindra</vt:lpstr>
      <vt:lpstr>IDFC 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arpan bajpai</dc:creator>
  <cp:lastModifiedBy>Ganesh Chaudhary</cp:lastModifiedBy>
  <dcterms:created xsi:type="dcterms:W3CDTF">2021-12-30T05:16:10Z</dcterms:created>
  <dcterms:modified xsi:type="dcterms:W3CDTF">2022-01-02T13:25:36Z</dcterms:modified>
</cp:coreProperties>
</file>