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oup Intro" sheetId="1" r:id="rId4"/>
    <sheet state="visible" name="Het TITAN" sheetId="2" r:id="rId5"/>
    <sheet state="visible" name="DATA TITAN" sheetId="3" r:id="rId6"/>
    <sheet state="visible" name="Ronit" sheetId="4" r:id="rId7"/>
    <sheet state="visible" name="Vishwaa " sheetId="5" r:id="rId8"/>
    <sheet state="visible" name="Yashvi BATA" sheetId="6" r:id="rId9"/>
    <sheet state="visible" name="CONCLUSION" sheetId="7" r:id="rId10"/>
    <sheet state="visible" name="Divya" sheetId="8" r:id="rId11"/>
    <sheet state="visible" name="Divya 2" sheetId="9" r:id="rId12"/>
    <sheet state="visible" name="summary" sheetId="10" r:id="rId13"/>
  </sheets>
  <definedNames/>
  <calcPr/>
</workbook>
</file>

<file path=xl/sharedStrings.xml><?xml version="1.0" encoding="utf-8"?>
<sst xmlns="http://schemas.openxmlformats.org/spreadsheetml/2006/main" count="184" uniqueCount="149">
  <si>
    <t>BUSINESS FINANCE PROJECT</t>
  </si>
  <si>
    <t xml:space="preserve">SECTION </t>
  </si>
  <si>
    <t>B</t>
  </si>
  <si>
    <t>Name</t>
  </si>
  <si>
    <t>Roll No.</t>
  </si>
  <si>
    <t>Het Shah</t>
  </si>
  <si>
    <t>Ronit Shah</t>
  </si>
  <si>
    <t>Vishwaa Shah</t>
  </si>
  <si>
    <t>Yashvi Shah</t>
  </si>
  <si>
    <t>Divya Sharma</t>
  </si>
  <si>
    <t>TITAN COMAPANY LIMITED</t>
  </si>
  <si>
    <t>Year</t>
  </si>
  <si>
    <t>Dividend Yield</t>
  </si>
  <si>
    <t>Dividend Payout</t>
  </si>
  <si>
    <t xml:space="preserve">Sales Growth Rate </t>
  </si>
  <si>
    <t>Buyback Amount</t>
  </si>
  <si>
    <t>Free Cashflow ( in Crs.)</t>
  </si>
  <si>
    <t>TITAN</t>
  </si>
  <si>
    <t xml:space="preserve">price of share </t>
  </si>
  <si>
    <t>Dividend Per share</t>
  </si>
  <si>
    <t>Earning per share</t>
  </si>
  <si>
    <t>Sales</t>
  </si>
  <si>
    <t>DIVIDEND YEILD</t>
  </si>
  <si>
    <t>(Dividend per share)/(Market Price per Share)*100</t>
  </si>
  <si>
    <t xml:space="preserve">It's give the ratio of the dividend which is paid by company . </t>
  </si>
  <si>
    <t>DIVIDEND PAYOUT</t>
  </si>
  <si>
    <t>(Dividend per share)/(Earnig per share)*100</t>
  </si>
  <si>
    <t>Dividend payout reflect to the earning of the Company</t>
  </si>
  <si>
    <t>SALES GROWTH RATE</t>
  </si>
  <si>
    <t>(current sales-previous sales)/(Previous sales)*100</t>
  </si>
  <si>
    <t>its shown the growth of the company in terms of the percentage every year</t>
  </si>
  <si>
    <t>BUYBACK</t>
  </si>
  <si>
    <t>-</t>
  </si>
  <si>
    <t>when the commpany buyback the shares</t>
  </si>
  <si>
    <t>CASH FLOW</t>
  </si>
  <si>
    <t>its a flow of cash such that how much dividend shuld be given etc..</t>
  </si>
  <si>
    <t>Kewal Kiran Clothing Ltd</t>
  </si>
  <si>
    <t>Dividend yield%</t>
  </si>
  <si>
    <t>Dividend payout (%)</t>
  </si>
  <si>
    <t>Sales growth rate</t>
  </si>
  <si>
    <t>Buyback amount</t>
  </si>
  <si>
    <t>Free cash flow (in Cr.)</t>
  </si>
  <si>
    <t>dividend yield is a financial ratio that tells you the percentage of a company's share price that it pays out in dividends each year.</t>
  </si>
  <si>
    <t>The dividend payout ratio shows how much of a company's earnings after tax (EAT) are paid to shareholders.</t>
  </si>
  <si>
    <t>The Sales Growth Rate of a business is the the rate at which it is growing its sales year over year.</t>
  </si>
  <si>
    <t>Buyback of shares is the repurchasing of own shares by a company</t>
  </si>
  <si>
    <t>FREE CASH FLOW</t>
  </si>
  <si>
    <t xml:space="preserve">Cash flow from operations – Investment in operating Capital
</t>
  </si>
  <si>
    <t>Free Cash Flow represents the amount of cash that the company is able to retain out of Cash generated from Operations after meeting all its operating capital expenses</t>
  </si>
  <si>
    <t>Vaibhav Global Ltd.</t>
  </si>
  <si>
    <t>Dividend yield</t>
  </si>
  <si>
    <t>YASHVI SHAH</t>
  </si>
  <si>
    <t>DIV B</t>
  </si>
  <si>
    <t>ROLL NO. 69</t>
  </si>
  <si>
    <t>BATA INDIA LTD.</t>
  </si>
  <si>
    <t>YEAR</t>
  </si>
  <si>
    <t>DIVIDEND YIELD</t>
  </si>
  <si>
    <t>BUYBACK AMOUNT SPENT</t>
  </si>
  <si>
    <t>FREE CASHFLOW OF EQUITY</t>
  </si>
  <si>
    <t>DIVIDEND</t>
  </si>
  <si>
    <t>SHARE PRICE</t>
  </si>
  <si>
    <t>TOTAL INCOME</t>
  </si>
  <si>
    <t>SALES</t>
  </si>
  <si>
    <t>(*IN CRS.)</t>
  </si>
  <si>
    <t>NIL</t>
  </si>
  <si>
    <t>EXTRA DATA FOR CALCULATION</t>
  </si>
  <si>
    <t>DERIVATION OF ANSWERS</t>
  </si>
  <si>
    <t>(BATA INDIA LTD.)</t>
  </si>
  <si>
    <t>DIVIDEND YIELD: ANNUAL DIVIDENDS PER SHARE/CURRENT SHARE PRICE</t>
  </si>
  <si>
    <t>The dividend yield, expressed as a percentage, is a financial ratio (dividend/price) that shows how much a company pays out in dividends each year relative to its stock price.</t>
  </si>
  <si>
    <t>DIVIDEND PAYOUT FORMULA: TOTAL DIVIDENDS PAID AFTER TAX/NET INCOME</t>
  </si>
  <si>
    <t xml:space="preserve">Dividend payout ratio defines the relationship between the dividends paid by a company and its net earnings across a specific period. </t>
  </si>
  <si>
    <t>SALES RATE GROWTH: CURRENT SALES-PRIOR SALES/PRIOR SALES *100</t>
  </si>
  <si>
    <t>BUYBACK AMOUNT SPENT :BATA INDIA LTD. HAS NOT BOUGHT BACK SHARES IN THE LAST TEN YEARS</t>
  </si>
  <si>
    <t>A buyback is a procedure by which a company repurchases a specific percentage of its outstanding shares from the shareholders.</t>
  </si>
  <si>
    <r>
      <rPr>
        <rFont val="Calibri"/>
        <b/>
        <color rgb="FF000000"/>
        <sz val="11.0"/>
      </rPr>
      <t xml:space="preserve">FREE CASHFLOW TO EQUITY: SOURCES ARE GOOGLE FINANCE AND Screener.in data sheets ( </t>
    </r>
    <r>
      <rPr>
        <rFont val="Calibri"/>
        <b/>
        <color rgb="FF1155CC"/>
        <sz val="11.0"/>
        <u/>
      </rPr>
      <t>https://www.screener.in/company/BATAINDIA/consolidated/#analysis</t>
    </r>
    <r>
      <rPr>
        <rFont val="Calibri"/>
        <b/>
        <color rgb="FF000000"/>
        <sz val="11.0"/>
      </rPr>
      <t xml:space="preserve"> )</t>
    </r>
  </si>
  <si>
    <t>Free cash flow to equity is a measure of how much cash is available to the equity shareholders of a company after all expenses, reinvestment, and debt are paid.</t>
  </si>
  <si>
    <t>CONCLUSION: The company has a good dividend track record since the last few years. Its credit rating being AA+ shows that it has outperformed in most of what it does.It has had a very positive growth if being measured by its share prices .</t>
  </si>
  <si>
    <t>The company has also reduced its debt.It has a low-interest coverage ratio and a low return on equity since the last three years.</t>
  </si>
  <si>
    <t>LAST TEN YEAR'S DATA (2012-2021)</t>
  </si>
  <si>
    <t>Dividend Payout/share</t>
  </si>
  <si>
    <t>Dividend (per share in rs)</t>
  </si>
  <si>
    <t>EPS</t>
  </si>
  <si>
    <t>Sales (in Cr)</t>
  </si>
  <si>
    <t>Sales growth (in %)</t>
  </si>
  <si>
    <t>Buyback amount ( in Cr)</t>
  </si>
  <si>
    <t>FCFE ( in Cr)</t>
  </si>
  <si>
    <t>₹ -</t>
  </si>
  <si>
    <t>₹ 770</t>
  </si>
  <si>
    <t>₹ 269.61</t>
  </si>
  <si>
    <t>₹ 877</t>
  </si>
  <si>
    <t>₹ 143.33</t>
  </si>
  <si>
    <t>₹ 1,209</t>
  </si>
  <si>
    <t>₹ 32.85</t>
  </si>
  <si>
    <t>₹ 1,323</t>
  </si>
  <si>
    <t>₹ 28.62</t>
  </si>
  <si>
    <t>₹ 9.00</t>
  </si>
  <si>
    <t>₹ 1,462</t>
  </si>
  <si>
    <t>₹ 26.63</t>
  </si>
  <si>
    <t>₹ 1.00</t>
  </si>
  <si>
    <t>₹ 1,738</t>
  </si>
  <si>
    <t>₹ 31.56</t>
  </si>
  <si>
    <t>₹ 1.15</t>
  </si>
  <si>
    <t>₹ 2,066</t>
  </si>
  <si>
    <t>₹ 30.32</t>
  </si>
  <si>
    <t>₹ 1.30</t>
  </si>
  <si>
    <t>₹ 2,532</t>
  </si>
  <si>
    <t>₹ 50.95</t>
  </si>
  <si>
    <t>₹ 3,178</t>
  </si>
  <si>
    <t>₹ 44.06</t>
  </si>
  <si>
    <t>₹ 0.60</t>
  </si>
  <si>
    <t>₹ 2,048</t>
  </si>
  <si>
    <t>₹ 64.07</t>
  </si>
  <si>
    <t>Dividend Yield (Stock)</t>
  </si>
  <si>
    <t>(Annual Dividends per Share / Price per Share)*100</t>
  </si>
  <si>
    <t>A dividend expressed as a percentage of a current share price.</t>
  </si>
  <si>
    <t>For eg. Dividend yield in 2021=(36/3750)*100=0.96 ,similarly for all other years</t>
  </si>
  <si>
    <t>Dividends Payout Ratio</t>
  </si>
  <si>
    <t>(Dividends per share / Earnings per share)*100</t>
  </si>
  <si>
    <t>The dividend payout ratio is the fraction of net income a firm pays to its stockholders in dividends</t>
  </si>
  <si>
    <t>Sales Growth Rate</t>
  </si>
  <si>
    <t>[(Current year sales – Previous year sales) / Previous year sales]*100</t>
  </si>
  <si>
    <t>The sales growth rate measures the rate at which a business is able to increase revenue from sales during a fixed period of time.</t>
  </si>
  <si>
    <t>For eg. Sales Growth Rate in 2021=[(135963-131238)/131238]*100=3.6 ,similarly for all other years</t>
  </si>
  <si>
    <t>Buyback Yield</t>
  </si>
  <si>
    <t>(Buyback Amount/Market Capitalisation)*100</t>
  </si>
  <si>
    <t>A buyback is when a corporation purchases its own shares in the stock market.</t>
  </si>
  <si>
    <t>Free Cash Flow To Equity</t>
  </si>
  <si>
    <t>(Net Income + Depreciation
  &amp; Amortization + Changes in WC + Capex + Net Borrowings)</t>
  </si>
  <si>
    <t>In corporate finance, free cash flow to equity is a metric of how much cash can be distributed to the equity shareholders of the company as dividends or stock buybacks—after all expenses, reinvestments, and debt repayments are taken care of.</t>
  </si>
  <si>
    <t>Roll no - 70</t>
  </si>
  <si>
    <t>Research &amp; Calculations of Trent Ltd by Divya Sharma.</t>
  </si>
  <si>
    <t>Section - B</t>
  </si>
  <si>
    <t xml:space="preserve">                                                                                           SUMMARIZING THE INDIAN RETAIL SECTOR</t>
  </si>
  <si>
    <t xml:space="preserve">The Retail Industry in India has come forth as one of the most dynamic and fast paced industries with several players entering the market. </t>
  </si>
  <si>
    <t xml:space="preserve">But not all of them have yet tasted success because of the heavy initial investments that are required to break even and compete with other companies. </t>
  </si>
  <si>
    <t>The Indian Retail Industry is gradually inching its way towards becoming the next boom industry.Retail sector in India is one of the</t>
  </si>
  <si>
    <t xml:space="preserve"> largest contributors to its GDP. It accounts for around 8%  of India’s employment and contributes to over 10% of the GDP.</t>
  </si>
  <si>
    <t>The sector is currently valued at around $600 Billion and is expected to reach the $1.3 Trillion mark in the next 5 years. India is 5th largest retail</t>
  </si>
  <si>
    <t>market in the world and ranks 15th in the Global Retail Development Index (GRDI). It moved 5 places up in the index compared in 2014.</t>
  </si>
  <si>
    <t>This has been attributed to the improving ease-of-doing business and FDI reforms.As of now, the organized retail contributes to 8% of the total trade</t>
  </si>
  <si>
    <t xml:space="preserve"> and is expected to reach 24% in the next five years.Modern retail account to only 10% accounts of the market value of $600 Billion and is expected to increase to 15%-18% by 2020. </t>
  </si>
  <si>
    <t>In the last 15 years, the sector has witnessed a CAGR of 7.46% and is expected to show more than 16.5% compounded annual growth in the next 5 years.</t>
  </si>
  <si>
    <t xml:space="preserve">India boasts the fastest growing eCommerce market in the world. We are only talking about growth here and still, profitability remains a question </t>
  </si>
  <si>
    <t>for most of these companies. eCommerce sales were close to $20 Billion this year and are expected numbers are as follows:</t>
  </si>
  <si>
    <t>FY2016: $38 Billion</t>
  </si>
  <si>
    <t>FY2018: $55 Billion</t>
  </si>
  <si>
    <t>FY2020: $65-70 Billion (less than 7% of the overall sales, then)</t>
  </si>
  <si>
    <t>Food &amp; grocery account for close to 70% of the total retail sales in India which currently stand at close to $925 Billion. Jewellery accounts for close to 6% and this number is expected to reach 8% by 2022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</si>
</sst>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-dd-yyyy"/>
    <numFmt numFmtId="165" formatCode="&quot;$&quot;#,##0.00"/>
  </numFmts>
  <fonts count="43">
    <font>
      <sz val="10.0"/>
      <color rgb="FF000000"/>
      <name val="Arial"/>
    </font>
    <font>
      <b/>
      <color theme="1"/>
      <name val="Arial"/>
    </font>
    <font>
      <color theme="1"/>
      <name val="Arial"/>
    </font>
    <font>
      <b/>
      <sz val="18.0"/>
      <color theme="1"/>
      <name val="Comic Sans MS"/>
    </font>
    <font>
      <sz val="10.0"/>
      <color theme="1"/>
      <name val="Arial"/>
    </font>
    <font>
      <sz val="10.0"/>
      <color rgb="FF333333"/>
      <name val="Arial"/>
    </font>
    <font>
      <b/>
      <sz val="12.0"/>
      <color theme="1"/>
      <name val="Arial"/>
    </font>
    <font>
      <b/>
      <sz val="18.0"/>
      <color theme="0"/>
      <name val="&quot;Inter var&quot;"/>
    </font>
    <font>
      <color theme="0"/>
      <name val="Arial"/>
    </font>
    <font>
      <color rgb="FF000000"/>
      <name val="Arial"/>
    </font>
    <font>
      <color rgb="FF000000"/>
      <name val="&quot;Segoe UI&quot;"/>
    </font>
    <font>
      <sz val="11.0"/>
      <color rgb="FF4D5156"/>
      <name val="Arial"/>
    </font>
    <font>
      <sz val="12.0"/>
      <color rgb="FF202124"/>
      <name val="Arial"/>
    </font>
    <font>
      <sz val="11.0"/>
      <color rgb="FF333333"/>
      <name val="&quot;Helvetica Neue&quot;"/>
    </font>
    <font>
      <b/>
      <sz val="20.0"/>
      <color rgb="FF85200C"/>
      <name val="Georgia"/>
    </font>
    <font/>
    <font>
      <b/>
      <i/>
      <sz val="11.0"/>
      <color rgb="FFFFFFFF"/>
      <name val="Times New Roman"/>
    </font>
    <font>
      <b/>
      <color rgb="FF000000"/>
      <name val="Arial"/>
    </font>
    <font>
      <b/>
      <color rgb="FF000000"/>
      <name val="&quot;Segoe UI&quot;"/>
    </font>
    <font>
      <b/>
      <i/>
      <u/>
      <color rgb="FFCC4125"/>
      <name val="Arial"/>
    </font>
    <font>
      <sz val="11.0"/>
      <color rgb="FF000000"/>
      <name val="Calibri"/>
    </font>
    <font>
      <b/>
      <sz val="11.0"/>
      <color rgb="FF000000"/>
      <name val="Calibri"/>
    </font>
    <font>
      <sz val="11.0"/>
      <color rgb="FF000000"/>
      <name val="&quot;Bahnschrift Light&quot;"/>
    </font>
    <font>
      <b/>
      <color theme="1"/>
      <name val="Calibri"/>
    </font>
    <font>
      <sz val="11.0"/>
      <color rgb="FF111111"/>
      <name val="SourceSansPro"/>
    </font>
    <font>
      <sz val="11.0"/>
      <color rgb="FF111111"/>
      <name val="Roboto"/>
    </font>
    <font>
      <sz val="12.0"/>
      <color rgb="FF111111"/>
      <name val="Roboto"/>
    </font>
    <font>
      <sz val="12.0"/>
      <color rgb="FF444444"/>
      <name val="Roboto"/>
    </font>
    <font>
      <b/>
      <u/>
      <sz val="11.0"/>
      <color rgb="FF000000"/>
      <name val="Calibri"/>
    </font>
    <font>
      <b/>
      <u/>
      <sz val="16.0"/>
      <color rgb="FF000000"/>
      <name val="Calibri"/>
    </font>
    <font>
      <b/>
      <u/>
      <sz val="16.0"/>
      <color rgb="FF000000"/>
      <name val="Calibri"/>
    </font>
    <font>
      <b/>
      <sz val="11.0"/>
      <color rgb="FFFFFFFF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color rgb="FF5B9BD5"/>
      <name val="Calibri"/>
    </font>
    <font>
      <sz val="12.0"/>
      <color rgb="FFFF0000"/>
      <name val="Calibri"/>
    </font>
    <font>
      <b/>
      <sz val="16.0"/>
      <color rgb="FF000000"/>
      <name val="Calibri"/>
    </font>
    <font>
      <b/>
      <sz val="14.0"/>
      <color rgb="FF000000"/>
      <name val="Calibri"/>
    </font>
    <font>
      <sz val="12.0"/>
      <color theme="1"/>
      <name val="Arial"/>
    </font>
    <font>
      <sz val="14.0"/>
      <color theme="1"/>
      <name val="EB Garamond"/>
    </font>
    <font>
      <sz val="14.0"/>
      <color rgb="FF1A1A1A"/>
      <name val="EB Garamond"/>
    </font>
    <font>
      <sz val="14.0"/>
      <color rgb="FF000000"/>
      <name val="EB Garamond"/>
    </font>
    <font>
      <u/>
      <sz val="14.0"/>
      <color rgb="FF1A1A1A"/>
      <name val="EB Garamond"/>
    </font>
  </fonts>
  <fills count="17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B7E1CD"/>
        <bgColor rgb="FFB7E1CD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980000"/>
        <bgColor rgb="FF980000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D0CECE"/>
        <bgColor rgb="FFD0CECE"/>
      </patternFill>
    </fill>
    <fill>
      <patternFill patternType="solid">
        <fgColor rgb="FFD9E1F2"/>
        <bgColor rgb="FFD9E1F2"/>
      </patternFill>
    </fill>
    <fill>
      <patternFill patternType="solid">
        <fgColor rgb="FFFFF2CC"/>
        <bgColor rgb="FFFFF2CC"/>
      </patternFill>
    </fill>
    <fill>
      <patternFill patternType="solid">
        <fgColor rgb="FFE7E6E6"/>
        <bgColor rgb="FFE7E6E6"/>
      </patternFill>
    </fill>
    <fill>
      <patternFill patternType="solid">
        <fgColor rgb="FF000000"/>
        <bgColor rgb="FF000000"/>
      </patternFill>
    </fill>
    <fill>
      <patternFill patternType="solid">
        <fgColor rgb="FFEFEFEF"/>
        <bgColor rgb="FFEFEFEF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4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/>
    </xf>
    <xf borderId="0" fillId="2" fontId="1" numFmtId="0" xfId="0" applyAlignment="1" applyFont="1">
      <alignment horizontal="center" readingOrder="0"/>
    </xf>
    <xf borderId="1" fillId="3" fontId="2" numFmtId="0" xfId="0" applyAlignment="1" applyBorder="1" applyFill="1" applyFont="1">
      <alignment horizontal="center" readingOrder="0"/>
    </xf>
    <xf borderId="1" fillId="4" fontId="2" numFmtId="0" xfId="0" applyAlignment="1" applyBorder="1" applyFill="1" applyFont="1">
      <alignment horizontal="center" readingOrder="0"/>
    </xf>
    <xf borderId="0" fillId="5" fontId="3" numFmtId="0" xfId="0" applyAlignment="1" applyFill="1" applyFont="1">
      <alignment horizontal="center" readingOrder="0"/>
    </xf>
    <xf borderId="0" fillId="0" fontId="2" numFmtId="0" xfId="0" applyFont="1"/>
    <xf borderId="1" fillId="5" fontId="1" numFmtId="0" xfId="0" applyAlignment="1" applyBorder="1" applyFont="1">
      <alignment readingOrder="0"/>
    </xf>
    <xf borderId="1" fillId="0" fontId="4" numFmtId="0" xfId="0" applyAlignment="1" applyBorder="1" applyFont="1">
      <alignment horizontal="right" readingOrder="0"/>
    </xf>
    <xf borderId="1" fillId="0" fontId="2" numFmtId="0" xfId="0" applyBorder="1" applyFont="1"/>
    <xf borderId="1" fillId="0" fontId="2" numFmtId="10" xfId="0" applyBorder="1" applyFont="1" applyNumberFormat="1"/>
    <xf borderId="1" fillId="0" fontId="2" numFmtId="0" xfId="0" applyAlignment="1" applyBorder="1" applyFont="1">
      <alignment readingOrder="0"/>
    </xf>
    <xf borderId="1" fillId="6" fontId="5" numFmtId="0" xfId="0" applyAlignment="1" applyBorder="1" applyFill="1" applyFont="1">
      <alignment horizontal="right" readingOrder="0"/>
    </xf>
    <xf borderId="0" fillId="0" fontId="2" numFmtId="0" xfId="0" applyAlignment="1" applyFont="1">
      <alignment readingOrder="0"/>
    </xf>
    <xf borderId="0" fillId="4" fontId="6" numFmtId="0" xfId="0" applyAlignment="1" applyFont="1">
      <alignment horizontal="center" readingOrder="0"/>
    </xf>
    <xf borderId="1" fillId="5" fontId="2" numFmtId="0" xfId="0" applyAlignment="1" applyBorder="1" applyFont="1">
      <alignment readingOrder="0"/>
    </xf>
    <xf borderId="2" fillId="5" fontId="2" numFmtId="0" xfId="0" applyAlignment="1" applyBorder="1" applyFont="1">
      <alignment readingOrder="0"/>
    </xf>
    <xf borderId="1" fillId="5" fontId="2" numFmtId="0" xfId="0" applyAlignment="1" applyBorder="1" applyFont="1">
      <alignment readingOrder="0"/>
    </xf>
    <xf borderId="2" fillId="0" fontId="2" numFmtId="0" xfId="0" applyAlignment="1" applyBorder="1" applyFont="1">
      <alignment readingOrder="0"/>
    </xf>
    <xf borderId="1" fillId="0" fontId="2" numFmtId="0" xfId="0" applyAlignment="1" applyBorder="1" applyFont="1">
      <alignment readingOrder="0"/>
    </xf>
    <xf borderId="3" fillId="0" fontId="2" numFmtId="0" xfId="0" applyAlignment="1" applyBorder="1" applyFont="1">
      <alignment readingOrder="0"/>
    </xf>
    <xf borderId="1" fillId="5" fontId="1" numFmtId="0" xfId="0" applyAlignment="1" applyBorder="1" applyFont="1">
      <alignment horizontal="center" readingOrder="0" vertical="center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readingOrder="0" vertical="center"/>
    </xf>
    <xf borderId="0" fillId="0" fontId="4" numFmtId="0" xfId="0" applyAlignment="1" applyFont="1">
      <alignment horizontal="right" readingOrder="0"/>
    </xf>
    <xf borderId="0" fillId="0" fontId="4" numFmtId="164" xfId="0" applyAlignment="1" applyFont="1" applyNumberFormat="1">
      <alignment horizontal="right" readingOrder="0"/>
    </xf>
    <xf borderId="0" fillId="6" fontId="5" numFmtId="0" xfId="0" applyAlignment="1" applyFont="1">
      <alignment horizontal="right" readingOrder="0"/>
    </xf>
    <xf borderId="0" fillId="7" fontId="7" numFmtId="0" xfId="0" applyAlignment="1" applyFill="1" applyFont="1">
      <alignment horizontal="center" readingOrder="0"/>
    </xf>
    <xf borderId="0" fillId="7" fontId="8" numFmtId="0" xfId="0" applyAlignment="1" applyFont="1">
      <alignment horizontal="center" readingOrder="0" vertical="bottom"/>
    </xf>
    <xf borderId="0" fillId="0" fontId="9" numFmtId="0" xfId="0" applyAlignment="1" applyFont="1">
      <alignment horizontal="center" readingOrder="0" vertical="bottom"/>
    </xf>
    <xf borderId="0" fillId="0" fontId="9" numFmtId="10" xfId="0" applyAlignment="1" applyFont="1" applyNumberFormat="1">
      <alignment horizontal="right" readingOrder="0" vertical="bottom"/>
    </xf>
    <xf borderId="0" fillId="0" fontId="9" numFmtId="0" xfId="0" applyAlignment="1" applyFont="1">
      <alignment horizontal="right" readingOrder="0" vertical="bottom"/>
    </xf>
    <xf borderId="0" fillId="0" fontId="9" numFmtId="0" xfId="0" applyAlignment="1" applyFont="1">
      <alignment readingOrder="0" vertical="bottom"/>
    </xf>
    <xf borderId="0" fillId="0" fontId="10" numFmtId="10" xfId="0" applyAlignment="1" applyFont="1" applyNumberFormat="1">
      <alignment horizontal="right" readingOrder="0" vertical="bottom"/>
    </xf>
    <xf borderId="0" fillId="6" fontId="11" numFmtId="0" xfId="0" applyAlignment="1" applyFont="1">
      <alignment horizontal="left" readingOrder="0" shrinkToFit="0" wrapText="1"/>
    </xf>
    <xf borderId="0" fillId="6" fontId="12" numFmtId="0" xfId="0" applyAlignment="1" applyFont="1">
      <alignment horizontal="left" readingOrder="0" shrinkToFit="0" wrapText="1"/>
    </xf>
    <xf borderId="0" fillId="4" fontId="13" numFmtId="0" xfId="0" applyAlignment="1" applyFont="1">
      <alignment readingOrder="0" shrinkToFit="0" wrapText="1"/>
    </xf>
    <xf borderId="4" fillId="0" fontId="14" numFmtId="0" xfId="0" applyAlignment="1" applyBorder="1" applyFont="1">
      <alignment horizontal="center" readingOrder="0" textRotation="0" vertical="center"/>
    </xf>
    <xf borderId="5" fillId="0" fontId="15" numFmtId="0" xfId="0" applyBorder="1" applyFont="1"/>
    <xf borderId="6" fillId="0" fontId="15" numFmtId="0" xfId="0" applyBorder="1" applyFont="1"/>
    <xf borderId="7" fillId="0" fontId="15" numFmtId="0" xfId="0" applyBorder="1" applyFont="1"/>
    <xf borderId="8" fillId="0" fontId="15" numFmtId="0" xfId="0" applyBorder="1" applyFont="1"/>
    <xf borderId="9" fillId="0" fontId="15" numFmtId="0" xfId="0" applyBorder="1" applyFont="1"/>
    <xf borderId="10" fillId="0" fontId="15" numFmtId="0" xfId="0" applyBorder="1" applyFont="1"/>
    <xf borderId="11" fillId="0" fontId="15" numFmtId="0" xfId="0" applyBorder="1" applyFont="1"/>
    <xf borderId="1" fillId="8" fontId="16" numFmtId="0" xfId="0" applyAlignment="1" applyBorder="1" applyFill="1" applyFont="1">
      <alignment horizontal="center" readingOrder="0"/>
    </xf>
    <xf borderId="0" fillId="0" fontId="1" numFmtId="0" xfId="0" applyFont="1"/>
    <xf borderId="1" fillId="9" fontId="1" numFmtId="0" xfId="0" applyAlignment="1" applyBorder="1" applyFill="1" applyFont="1">
      <alignment horizontal="center" readingOrder="0"/>
    </xf>
    <xf borderId="1" fillId="9" fontId="17" numFmtId="10" xfId="0" applyAlignment="1" applyBorder="1" applyFont="1" applyNumberFormat="1">
      <alignment horizontal="center" readingOrder="0" shrinkToFit="0" wrapText="0"/>
    </xf>
    <xf borderId="1" fillId="9" fontId="1" numFmtId="10" xfId="0" applyAlignment="1" applyBorder="1" applyFont="1" applyNumberFormat="1">
      <alignment horizontal="center" readingOrder="0"/>
    </xf>
    <xf borderId="1" fillId="9" fontId="18" numFmtId="10" xfId="0" applyAlignment="1" applyBorder="1" applyFont="1" applyNumberFormat="1">
      <alignment horizontal="center" readingOrder="0" shrinkToFit="0" wrapText="0"/>
    </xf>
    <xf borderId="0" fillId="0" fontId="2" numFmtId="0" xfId="0" applyAlignment="1" applyFont="1">
      <alignment horizontal="center"/>
    </xf>
    <xf borderId="3" fillId="10" fontId="19" numFmtId="0" xfId="0" applyAlignment="1" applyBorder="1" applyFill="1" applyFont="1">
      <alignment horizontal="center" readingOrder="0" vertical="center"/>
    </xf>
    <xf borderId="12" fillId="0" fontId="15" numFmtId="0" xfId="0" applyBorder="1" applyFont="1"/>
    <xf borderId="0" fillId="0" fontId="2" numFmtId="0" xfId="0" applyAlignment="1" applyFont="1">
      <alignment horizontal="center" readingOrder="0"/>
    </xf>
    <xf borderId="0" fillId="0" fontId="2" numFmtId="9" xfId="0" applyAlignment="1" applyFont="1" applyNumberFormat="1">
      <alignment readingOrder="0"/>
    </xf>
    <xf borderId="0" fillId="0" fontId="20" numFmtId="0" xfId="0" applyAlignment="1" applyFont="1">
      <alignment shrinkToFit="0" vertical="bottom" wrapText="0"/>
    </xf>
    <xf borderId="0" fillId="11" fontId="21" numFmtId="0" xfId="0" applyAlignment="1" applyFill="1" applyFont="1">
      <alignment horizontal="center" readingOrder="0" shrinkToFit="0" vertical="bottom" wrapText="0"/>
    </xf>
    <xf borderId="0" fillId="6" fontId="20" numFmtId="0" xfId="0" applyAlignment="1" applyFont="1">
      <alignment shrinkToFit="0" vertical="bottom" wrapText="0"/>
    </xf>
    <xf borderId="1" fillId="12" fontId="20" numFmtId="0" xfId="0" applyAlignment="1" applyBorder="1" applyFill="1" applyFont="1">
      <alignment horizontal="right" readingOrder="0" shrinkToFit="0" vertical="bottom" wrapText="0"/>
    </xf>
    <xf borderId="13" fillId="12" fontId="20" numFmtId="0" xfId="0" applyAlignment="1" applyBorder="1" applyFont="1">
      <alignment horizontal="right" readingOrder="0" shrinkToFit="0" vertical="bottom" wrapText="0"/>
    </xf>
    <xf borderId="0" fillId="0" fontId="20" numFmtId="0" xfId="0" applyAlignment="1" applyFont="1">
      <alignment horizontal="right" shrinkToFit="0" vertical="bottom" wrapText="0"/>
    </xf>
    <xf borderId="0" fillId="13" fontId="20" numFmtId="0" xfId="0" applyAlignment="1" applyFill="1" applyFont="1">
      <alignment horizontal="right" readingOrder="0" shrinkToFit="0" vertical="bottom" wrapText="0"/>
    </xf>
    <xf borderId="12" fillId="0" fontId="20" numFmtId="0" xfId="0" applyAlignment="1" applyBorder="1" applyFont="1">
      <alignment horizontal="right" shrinkToFit="0" vertical="bottom" wrapText="0"/>
    </xf>
    <xf borderId="11" fillId="0" fontId="20" numFmtId="0" xfId="0" applyAlignment="1" applyBorder="1" applyFont="1">
      <alignment horizontal="right" shrinkToFit="0" vertical="bottom" wrapText="0"/>
    </xf>
    <xf borderId="12" fillId="11" fontId="20" numFmtId="0" xfId="0" applyAlignment="1" applyBorder="1" applyFont="1">
      <alignment horizontal="right" readingOrder="0" shrinkToFit="0" vertical="bottom" wrapText="0"/>
    </xf>
    <xf borderId="11" fillId="11" fontId="20" numFmtId="0" xfId="0" applyAlignment="1" applyBorder="1" applyFont="1">
      <alignment horizontal="right" readingOrder="0" shrinkToFit="0" vertical="bottom" wrapText="0"/>
    </xf>
    <xf borderId="11" fillId="11" fontId="20" numFmtId="0" xfId="0" applyAlignment="1" applyBorder="1" applyFont="1">
      <alignment horizontal="right" shrinkToFit="0" vertical="bottom" wrapText="0"/>
    </xf>
    <xf borderId="11" fillId="11" fontId="20" numFmtId="0" xfId="0" applyAlignment="1" applyBorder="1" applyFont="1">
      <alignment horizontal="right" readingOrder="0" shrinkToFit="0" wrapText="0"/>
    </xf>
    <xf borderId="0" fillId="11" fontId="20" numFmtId="0" xfId="0" applyAlignment="1" applyFont="1">
      <alignment horizontal="right" readingOrder="0" shrinkToFit="0" vertical="bottom" wrapText="0"/>
    </xf>
    <xf borderId="0" fillId="11" fontId="20" numFmtId="3" xfId="0" applyAlignment="1" applyFont="1" applyNumberFormat="1">
      <alignment horizontal="right" readingOrder="0" shrinkToFit="0" vertical="bottom" wrapText="0"/>
    </xf>
    <xf borderId="0" fillId="11" fontId="20" numFmtId="0" xfId="0" applyAlignment="1" applyFont="1">
      <alignment shrinkToFit="0" vertical="bottom" wrapText="0"/>
    </xf>
    <xf borderId="11" fillId="11" fontId="20" numFmtId="9" xfId="0" applyAlignment="1" applyBorder="1" applyFont="1" applyNumberFormat="1">
      <alignment horizontal="right" readingOrder="0" shrinkToFit="0" vertical="bottom" wrapText="0"/>
    </xf>
    <xf borderId="11" fillId="11" fontId="20" numFmtId="4" xfId="0" applyAlignment="1" applyBorder="1" applyFont="1" applyNumberFormat="1">
      <alignment horizontal="right" readingOrder="0" shrinkToFit="0" wrapText="0"/>
    </xf>
    <xf borderId="11" fillId="11" fontId="20" numFmtId="4" xfId="0" applyAlignment="1" applyBorder="1" applyFont="1" applyNumberFormat="1">
      <alignment horizontal="right" readingOrder="0" shrinkToFit="0" vertical="bottom" wrapText="0"/>
    </xf>
    <xf borderId="0" fillId="11" fontId="20" numFmtId="0" xfId="0" applyAlignment="1" applyFont="1">
      <alignment readingOrder="0" shrinkToFit="0" vertical="bottom" wrapText="0"/>
    </xf>
    <xf borderId="0" fillId="4" fontId="22" numFmtId="0" xfId="0" applyAlignment="1" applyFont="1">
      <alignment readingOrder="0" shrinkToFit="0" vertical="bottom" wrapText="0"/>
    </xf>
    <xf borderId="0" fillId="14" fontId="22" numFmtId="0" xfId="0" applyAlignment="1" applyFill="1" applyFont="1">
      <alignment readingOrder="0" shrinkToFit="0" vertical="bottom" wrapText="0"/>
    </xf>
    <xf borderId="0" fillId="11" fontId="2" numFmtId="0" xfId="0" applyFont="1"/>
    <xf borderId="0" fillId="4" fontId="20" numFmtId="0" xfId="0" applyAlignment="1" applyFont="1">
      <alignment shrinkToFit="0" vertical="bottom" wrapText="0"/>
    </xf>
    <xf borderId="0" fillId="4" fontId="21" numFmtId="0" xfId="0" applyAlignment="1" applyFont="1">
      <alignment readingOrder="0" shrinkToFit="0" vertical="bottom" wrapText="0"/>
    </xf>
    <xf borderId="0" fillId="12" fontId="21" numFmtId="0" xfId="0" applyAlignment="1" applyFont="1">
      <alignment readingOrder="0" shrinkToFit="0" vertical="bottom" wrapText="0"/>
    </xf>
    <xf borderId="0" fillId="12" fontId="23" numFmtId="0" xfId="0" applyFont="1"/>
    <xf borderId="0" fillId="4" fontId="24" numFmtId="0" xfId="0" applyAlignment="1" applyFont="1">
      <alignment readingOrder="0"/>
    </xf>
    <xf borderId="0" fillId="10" fontId="24" numFmtId="0" xfId="0" applyAlignment="1" applyFont="1">
      <alignment readingOrder="0"/>
    </xf>
    <xf borderId="0" fillId="10" fontId="23" numFmtId="0" xfId="0" applyFont="1"/>
    <xf borderId="0" fillId="4" fontId="25" numFmtId="0" xfId="0" applyAlignment="1" applyFont="1">
      <alignment horizontal="left" readingOrder="0"/>
    </xf>
    <xf borderId="0" fillId="14" fontId="25" numFmtId="0" xfId="0" applyAlignment="1" applyFont="1">
      <alignment horizontal="left" readingOrder="0"/>
    </xf>
    <xf borderId="0" fillId="14" fontId="23" numFmtId="0" xfId="0" applyFont="1"/>
    <xf borderId="0" fillId="4" fontId="26" numFmtId="0" xfId="0" applyAlignment="1" applyFont="1">
      <alignment horizontal="left" readingOrder="0"/>
    </xf>
    <xf borderId="0" fillId="14" fontId="26" numFmtId="0" xfId="0" applyAlignment="1" applyFont="1">
      <alignment horizontal="left" readingOrder="0"/>
    </xf>
    <xf borderId="0" fillId="4" fontId="27" numFmtId="0" xfId="0" applyAlignment="1" applyFont="1">
      <alignment horizontal="left" readingOrder="0"/>
    </xf>
    <xf borderId="0" fillId="14" fontId="27" numFmtId="0" xfId="0" applyAlignment="1" applyFont="1">
      <alignment horizontal="left" readingOrder="0"/>
    </xf>
    <xf borderId="0" fillId="4" fontId="21" numFmtId="0" xfId="0" applyAlignment="1" applyFont="1">
      <alignment readingOrder="0" shrinkToFit="0" vertical="bottom" wrapText="0"/>
    </xf>
    <xf borderId="0" fillId="12" fontId="21" numFmtId="0" xfId="0" applyAlignment="1" applyFont="1">
      <alignment readingOrder="0" shrinkToFit="0" vertical="bottom" wrapText="0"/>
    </xf>
    <xf borderId="0" fillId="12" fontId="28" numFmtId="0" xfId="0" applyAlignment="1" applyFont="1">
      <alignment readingOrder="0" shrinkToFit="0" vertical="bottom" wrapText="0"/>
    </xf>
    <xf borderId="0" fillId="12" fontId="23" numFmtId="0" xfId="0" applyAlignment="1" applyFont="1">
      <alignment readingOrder="0"/>
    </xf>
    <xf borderId="0" fillId="4" fontId="21" numFmtId="0" xfId="0" applyAlignment="1" applyFont="1">
      <alignment shrinkToFit="0" vertical="bottom" wrapText="0"/>
    </xf>
    <xf borderId="0" fillId="12" fontId="21" numFmtId="0" xfId="0" applyAlignment="1" applyFont="1">
      <alignment shrinkToFit="0" vertical="bottom" wrapText="0"/>
    </xf>
    <xf borderId="0" fillId="0" fontId="2" numFmtId="165" xfId="0" applyFont="1" applyNumberFormat="1"/>
    <xf borderId="0" fillId="11" fontId="29" numFmtId="0" xfId="0" applyAlignment="1" applyFont="1">
      <alignment horizontal="center" readingOrder="0" shrinkToFit="0" vertical="bottom" wrapText="0"/>
    </xf>
    <xf borderId="2" fillId="11" fontId="30" numFmtId="0" xfId="0" applyAlignment="1" applyBorder="1" applyFont="1">
      <alignment horizontal="center" readingOrder="0" shrinkToFit="0" vertical="bottom" wrapText="0"/>
    </xf>
    <xf borderId="14" fillId="0" fontId="15" numFmtId="0" xfId="0" applyBorder="1" applyFont="1"/>
    <xf borderId="13" fillId="0" fontId="15" numFmtId="0" xfId="0" applyBorder="1" applyFont="1"/>
    <xf borderId="1" fillId="15" fontId="31" numFmtId="0" xfId="0" applyAlignment="1" applyBorder="1" applyFill="1" applyFont="1">
      <alignment readingOrder="0" shrinkToFit="0" vertical="bottom" wrapText="0"/>
    </xf>
    <xf borderId="1" fillId="10" fontId="20" numFmtId="0" xfId="0" applyAlignment="1" applyBorder="1" applyFont="1">
      <alignment horizontal="right" readingOrder="0" shrinkToFit="0" vertical="bottom" wrapText="0"/>
    </xf>
    <xf borderId="1" fillId="10" fontId="20" numFmtId="10" xfId="0" applyAlignment="1" applyBorder="1" applyFont="1" applyNumberFormat="1">
      <alignment horizontal="right" readingOrder="0" shrinkToFit="0" vertical="bottom" wrapText="0"/>
    </xf>
    <xf borderId="1" fillId="10" fontId="20" numFmtId="0" xfId="0" applyAlignment="1" applyBorder="1" applyFont="1">
      <alignment readingOrder="0" shrinkToFit="0" vertical="bottom" wrapText="0"/>
    </xf>
    <xf borderId="1" fillId="10" fontId="20" numFmtId="9" xfId="0" applyAlignment="1" applyBorder="1" applyFont="1" applyNumberFormat="1">
      <alignment horizontal="right" readingOrder="0" shrinkToFit="0" vertical="bottom" wrapText="0"/>
    </xf>
    <xf borderId="1" fillId="10" fontId="20" numFmtId="0" xfId="0" applyAlignment="1" applyBorder="1" applyFont="1">
      <alignment shrinkToFit="0" vertical="bottom" wrapText="0"/>
    </xf>
    <xf borderId="1" fillId="0" fontId="20" numFmtId="0" xfId="0" applyAlignment="1" applyBorder="1" applyFont="1">
      <alignment horizontal="right" readingOrder="0" shrinkToFit="0" vertical="bottom" wrapText="0"/>
    </xf>
    <xf borderId="1" fillId="0" fontId="20" numFmtId="10" xfId="0" applyAlignment="1" applyBorder="1" applyFont="1" applyNumberFormat="1">
      <alignment horizontal="right" readingOrder="0" shrinkToFit="0" vertical="bottom" wrapText="0"/>
    </xf>
    <xf borderId="1" fillId="0" fontId="20" numFmtId="0" xfId="0" applyAlignment="1" applyBorder="1" applyFont="1">
      <alignment readingOrder="0" shrinkToFit="0" vertical="bottom" wrapText="0"/>
    </xf>
    <xf borderId="1" fillId="6" fontId="20" numFmtId="10" xfId="0" applyAlignment="1" applyBorder="1" applyFont="1" applyNumberFormat="1">
      <alignment horizontal="right" readingOrder="0" shrinkToFit="0" vertical="bottom" wrapText="0"/>
    </xf>
    <xf borderId="1" fillId="0" fontId="20" numFmtId="9" xfId="0" applyAlignment="1" applyBorder="1" applyFont="1" applyNumberFormat="1">
      <alignment horizontal="right" readingOrder="0" shrinkToFit="0" vertical="bottom" wrapText="0"/>
    </xf>
    <xf borderId="1" fillId="0" fontId="20" numFmtId="0" xfId="0" applyAlignment="1" applyBorder="1" applyFont="1">
      <alignment shrinkToFit="0" vertical="bottom" wrapText="0"/>
    </xf>
    <xf borderId="3" fillId="0" fontId="32" numFmtId="0" xfId="0" applyAlignment="1" applyBorder="1" applyFont="1">
      <alignment horizontal="center" readingOrder="0" shrinkToFit="0" wrapText="0"/>
    </xf>
    <xf borderId="6" fillId="0" fontId="33" numFmtId="0" xfId="0" applyAlignment="1" applyBorder="1" applyFont="1">
      <alignment horizontal="center" readingOrder="0" shrinkToFit="0" wrapText="0"/>
    </xf>
    <xf borderId="15" fillId="0" fontId="15" numFmtId="0" xfId="0" applyBorder="1" applyFont="1"/>
    <xf borderId="8" fillId="0" fontId="34" numFmtId="0" xfId="0" applyAlignment="1" applyBorder="1" applyFont="1">
      <alignment horizontal="center" readingOrder="0" shrinkToFit="0" wrapText="0"/>
    </xf>
    <xf borderId="15" fillId="0" fontId="32" numFmtId="0" xfId="0" applyAlignment="1" applyBorder="1" applyFont="1">
      <alignment horizontal="center" shrinkToFit="0" wrapText="0"/>
    </xf>
    <xf borderId="8" fillId="0" fontId="32" numFmtId="0" xfId="0" applyAlignment="1" applyBorder="1" applyFont="1">
      <alignment horizontal="center" shrinkToFit="0" wrapText="0"/>
    </xf>
    <xf borderId="8" fillId="0" fontId="35" numFmtId="0" xfId="0" applyAlignment="1" applyBorder="1" applyFont="1">
      <alignment horizontal="center" readingOrder="0" shrinkToFit="0" wrapText="0"/>
    </xf>
    <xf borderId="12" fillId="0" fontId="33" numFmtId="0" xfId="0" applyAlignment="1" applyBorder="1" applyFont="1">
      <alignment shrinkToFit="0" vertical="bottom" wrapText="0"/>
    </xf>
    <xf borderId="11" fillId="0" fontId="33" numFmtId="0" xfId="0" applyAlignment="1" applyBorder="1" applyFont="1">
      <alignment shrinkToFit="0" vertical="bottom" wrapText="0"/>
    </xf>
    <xf borderId="15" fillId="0" fontId="32" numFmtId="0" xfId="0" applyAlignment="1" applyBorder="1" applyFont="1">
      <alignment horizontal="center" readingOrder="0" shrinkToFit="0" wrapText="0"/>
    </xf>
    <xf borderId="8" fillId="0" fontId="33" numFmtId="0" xfId="0" applyAlignment="1" applyBorder="1" applyFont="1">
      <alignment horizontal="center" readingOrder="0" shrinkToFit="0" wrapText="0"/>
    </xf>
    <xf borderId="12" fillId="0" fontId="32" numFmtId="0" xfId="0" applyAlignment="1" applyBorder="1" applyFont="1">
      <alignment horizontal="center" shrinkToFit="0" wrapText="0"/>
    </xf>
    <xf borderId="11" fillId="0" fontId="32" numFmtId="0" xfId="0" applyAlignment="1" applyBorder="1" applyFont="1">
      <alignment horizontal="center" shrinkToFit="0" wrapText="0"/>
    </xf>
    <xf borderId="11" fillId="0" fontId="33" numFmtId="0" xfId="0" applyAlignment="1" applyBorder="1" applyFont="1">
      <alignment horizontal="center" shrinkToFit="0" wrapText="0"/>
    </xf>
    <xf borderId="8" fillId="0" fontId="34" numFmtId="0" xfId="0" applyAlignment="1" applyBorder="1" applyFont="1">
      <alignment horizontal="center" readingOrder="0"/>
    </xf>
    <xf borderId="11" fillId="0" fontId="35" numFmtId="0" xfId="0" applyAlignment="1" applyBorder="1" applyFont="1">
      <alignment horizontal="center" shrinkToFit="0" wrapText="0"/>
    </xf>
    <xf borderId="12" fillId="0" fontId="32" numFmtId="0" xfId="0" applyAlignment="1" applyBorder="1" applyFont="1">
      <alignment shrinkToFit="0" vertical="bottom" wrapText="0"/>
    </xf>
    <xf borderId="11" fillId="0" fontId="32" numFmtId="0" xfId="0" applyAlignment="1" applyBorder="1" applyFont="1">
      <alignment shrinkToFit="0" vertical="bottom" wrapText="0"/>
    </xf>
    <xf borderId="15" fillId="0" fontId="32" numFmtId="0" xfId="0" applyAlignment="1" applyBorder="1" applyFont="1">
      <alignment horizontal="center" readingOrder="0"/>
    </xf>
    <xf borderId="8" fillId="0" fontId="33" numFmtId="0" xfId="0" applyAlignment="1" applyBorder="1" applyFont="1">
      <alignment horizontal="center" readingOrder="0"/>
    </xf>
    <xf borderId="11" fillId="0" fontId="34" numFmtId="0" xfId="0" applyAlignment="1" applyBorder="1" applyFont="1">
      <alignment horizontal="center" readingOrder="0"/>
    </xf>
    <xf borderId="0" fillId="0" fontId="36" numFmtId="0" xfId="0" applyAlignment="1" applyFont="1">
      <alignment readingOrder="0" shrinkToFit="0" vertical="bottom" wrapText="0"/>
    </xf>
    <xf borderId="0" fillId="0" fontId="37" numFmtId="0" xfId="0" applyAlignment="1" applyFont="1">
      <alignment readingOrder="0" shrinkToFit="0" vertical="bottom" wrapText="0"/>
    </xf>
    <xf borderId="0" fillId="0" fontId="2" numFmtId="0" xfId="0" applyAlignment="1" applyFont="1">
      <alignment vertical="center"/>
    </xf>
    <xf borderId="0" fillId="5" fontId="38" numFmtId="0" xfId="0" applyAlignment="1" applyFont="1">
      <alignment readingOrder="0"/>
    </xf>
    <xf borderId="0" fillId="4" fontId="38" numFmtId="0" xfId="0" applyAlignment="1" applyFont="1">
      <alignment readingOrder="0"/>
    </xf>
    <xf borderId="0" fillId="4" fontId="2" numFmtId="0" xfId="0" applyAlignment="1" applyFont="1">
      <alignment readingOrder="0"/>
    </xf>
    <xf borderId="0" fillId="13" fontId="39" numFmtId="0" xfId="0" applyAlignment="1" applyFont="1">
      <alignment readingOrder="0"/>
    </xf>
    <xf borderId="0" fillId="13" fontId="40" numFmtId="0" xfId="0" applyAlignment="1" applyFont="1">
      <alignment readingOrder="0"/>
    </xf>
    <xf borderId="0" fillId="13" fontId="41" numFmtId="0" xfId="0" applyAlignment="1" applyFont="1">
      <alignment readingOrder="0"/>
    </xf>
    <xf borderId="0" fillId="13" fontId="42" numFmtId="0" xfId="0" applyAlignment="1" applyFont="1">
      <alignment readingOrder="0"/>
    </xf>
    <xf borderId="0" fillId="16" fontId="2" numFmtId="0" xfId="0" applyFill="1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Dividend yield vs. Year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Divya!$F$11:$F$12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Divya!$B$13:$B$22</c:f>
            </c:strRef>
          </c:cat>
          <c:val>
            <c:numRef>
              <c:f>Divya!$F$13:$F$22</c:f>
              <c:numCache/>
            </c:numRef>
          </c:val>
        </c:ser>
        <c:axId val="38969138"/>
        <c:axId val="1763074015"/>
      </c:barChart>
      <c:catAx>
        <c:axId val="389691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63074015"/>
      </c:catAx>
      <c:valAx>
        <c:axId val="176307401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Dividend yield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896913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Sales growth (in %) vs. Year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Divya!$H$11:$H$12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Divya!$B$13:$B$22</c:f>
            </c:strRef>
          </c:cat>
          <c:val>
            <c:numRef>
              <c:f>Divya!$H$13:$H$22</c:f>
              <c:numCache/>
            </c:numRef>
          </c:val>
          <c:smooth val="0"/>
        </c:ser>
        <c:axId val="2034677449"/>
        <c:axId val="436392152"/>
      </c:lineChart>
      <c:catAx>
        <c:axId val="203467744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36392152"/>
      </c:catAx>
      <c:valAx>
        <c:axId val="43639215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Sales growth (in %)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3467744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962025</xdr:colOff>
      <xdr:row>22</xdr:row>
      <xdr:rowOff>152400</xdr:rowOff>
    </xdr:from>
    <xdr:ext cx="5715000" cy="35337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104775</xdr:colOff>
      <xdr:row>22</xdr:row>
      <xdr:rowOff>152400</xdr:rowOff>
    </xdr:from>
    <xdr:ext cx="5715000" cy="353377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962025</xdr:colOff>
      <xdr:row>0</xdr:row>
      <xdr:rowOff>0</xdr:rowOff>
    </xdr:from>
    <xdr:ext cx="8667750" cy="26479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www.screener.in/company/BATAINDIA/consolidated/" TargetMode="External"/><Relationship Id="rId2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5" max="5" width="13.71"/>
    <col customWidth="1" min="7" max="7" width="15.71"/>
  </cols>
  <sheetData>
    <row r="1">
      <c r="F1" s="1" t="s">
        <v>0</v>
      </c>
    </row>
    <row r="2">
      <c r="F2" s="2" t="s">
        <v>1</v>
      </c>
      <c r="G2" s="2" t="s">
        <v>2</v>
      </c>
    </row>
    <row r="4">
      <c r="F4" s="3" t="s">
        <v>3</v>
      </c>
      <c r="G4" s="3" t="s">
        <v>4</v>
      </c>
    </row>
    <row r="5">
      <c r="F5" s="4" t="s">
        <v>5</v>
      </c>
      <c r="G5" s="4">
        <v>66.0</v>
      </c>
    </row>
    <row r="6">
      <c r="F6" s="4" t="s">
        <v>6</v>
      </c>
      <c r="G6" s="4">
        <v>67.0</v>
      </c>
    </row>
    <row r="7">
      <c r="F7" s="4" t="s">
        <v>7</v>
      </c>
      <c r="G7" s="4">
        <v>68.0</v>
      </c>
    </row>
    <row r="8">
      <c r="F8" s="4" t="s">
        <v>8</v>
      </c>
      <c r="G8" s="4">
        <v>69.0</v>
      </c>
    </row>
    <row r="9">
      <c r="F9" s="4" t="s">
        <v>9</v>
      </c>
      <c r="G9" s="4">
        <v>70.0</v>
      </c>
    </row>
  </sheetData>
  <mergeCells count="1">
    <mergeCell ref="F1:G1"/>
  </mergeCells>
  <conditionalFormatting sqref="F4:G4">
    <cfRule type="notContainsBlanks" dxfId="0" priority="1">
      <formula>LEN(TRIM(F4))&gt;0</formula>
    </cfRule>
  </conditionalFormatting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304.71"/>
    <col customWidth="1" min="3" max="3" width="0.43"/>
    <col customWidth="1" min="4" max="4" width="0.57"/>
    <col customWidth="1" min="6" max="6" width="41.43"/>
  </cols>
  <sheetData>
    <row r="1">
      <c r="A1" s="139"/>
      <c r="B1" s="140" t="s">
        <v>133</v>
      </c>
      <c r="F1" s="141"/>
      <c r="G1" s="142"/>
    </row>
    <row r="4">
      <c r="A4" s="13"/>
      <c r="B4" s="143" t="s">
        <v>134</v>
      </c>
    </row>
    <row r="5">
      <c r="B5" s="143" t="s">
        <v>135</v>
      </c>
    </row>
    <row r="6">
      <c r="B6" s="143" t="s">
        <v>136</v>
      </c>
    </row>
    <row r="7">
      <c r="B7" s="143" t="s">
        <v>137</v>
      </c>
    </row>
    <row r="8">
      <c r="B8" s="143" t="s">
        <v>138</v>
      </c>
    </row>
    <row r="9">
      <c r="B9" s="143" t="s">
        <v>139</v>
      </c>
    </row>
    <row r="10">
      <c r="B10" s="143" t="s">
        <v>140</v>
      </c>
    </row>
    <row r="11">
      <c r="B11" s="143" t="s">
        <v>141</v>
      </c>
    </row>
    <row r="12">
      <c r="B12" s="143" t="s">
        <v>142</v>
      </c>
    </row>
    <row r="13">
      <c r="B13" s="144" t="s">
        <v>143</v>
      </c>
    </row>
    <row r="14">
      <c r="B14" s="145" t="s">
        <v>144</v>
      </c>
    </row>
    <row r="15">
      <c r="B15" s="146" t="s">
        <v>145</v>
      </c>
    </row>
    <row r="16">
      <c r="B16" s="146" t="s">
        <v>146</v>
      </c>
    </row>
    <row r="17">
      <c r="B17" s="146" t="s">
        <v>147</v>
      </c>
    </row>
    <row r="18">
      <c r="B18" s="146" t="s">
        <v>148</v>
      </c>
    </row>
    <row r="23">
      <c r="B23" s="147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17.29"/>
    <col customWidth="1" min="3" max="3" width="18.0"/>
    <col customWidth="1" min="4" max="4" width="28.43"/>
    <col customWidth="1" min="5" max="5" width="19.71"/>
    <col customWidth="1" min="6" max="6" width="29.57"/>
  </cols>
  <sheetData>
    <row r="1">
      <c r="A1" s="5" t="s">
        <v>10</v>
      </c>
    </row>
    <row r="2">
      <c r="E2" s="6"/>
    </row>
    <row r="3">
      <c r="A3" s="7" t="s">
        <v>11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</row>
    <row r="4">
      <c r="A4" s="8">
        <v>2021.0</v>
      </c>
      <c r="B4" s="9">
        <f>('DATA TITAN'!C4/'DATA TITAN'!B4)*100</f>
        <v>0.2359882006</v>
      </c>
      <c r="C4" s="9">
        <f>('DATA TITAN'!C4/'DATA TITAN'!D4)*100</f>
        <v>36.49635036</v>
      </c>
      <c r="D4" s="10">
        <f>('DATA TITAN'!E4-'DATA TITAN'!E5)/('DATA TITAN'!E5)</f>
        <v>0.02812084363</v>
      </c>
      <c r="E4" s="11">
        <v>0.0</v>
      </c>
      <c r="F4" s="11">
        <v>-27.82</v>
      </c>
    </row>
    <row r="5">
      <c r="A5" s="8">
        <v>2020.0</v>
      </c>
      <c r="B5" s="9">
        <f>('DATA TITAN'!C5/'DATA TITAN'!B5)*100</f>
        <v>0.3820439351</v>
      </c>
      <c r="C5" s="9">
        <f>('DATA TITAN'!C5/'DATA TITAN'!D5)*100</f>
        <v>23.65464222</v>
      </c>
      <c r="D5" s="10">
        <f>('DATA TITAN'!E5-'DATA TITAN'!E6)/('DATA TITAN'!E6)</f>
        <v>0.06436119116</v>
      </c>
      <c r="E5" s="11">
        <v>0.0</v>
      </c>
      <c r="F5" s="11">
        <v>35.55</v>
      </c>
    </row>
    <row r="6">
      <c r="A6" s="12">
        <v>2019.0</v>
      </c>
      <c r="B6" s="9">
        <f>('DATA TITAN'!C6/'DATA TITAN'!B6)*100</f>
        <v>0.4517119884</v>
      </c>
      <c r="C6" s="9">
        <f>('DATA TITAN'!C6/'DATA TITAN'!D6)*100</f>
        <v>31.60556258</v>
      </c>
      <c r="D6" s="10">
        <f>('DATA TITAN'!E6-'DATA TITAN'!E7)/('DATA TITAN'!E7)</f>
        <v>0.2269851117</v>
      </c>
      <c r="E6" s="11">
        <v>0.0</v>
      </c>
      <c r="F6" s="11">
        <v>9.03</v>
      </c>
    </row>
    <row r="7">
      <c r="A7" s="8">
        <v>2018.0</v>
      </c>
      <c r="B7" s="9">
        <f>('DATA TITAN'!C7/'DATA TITAN'!B7)*100</f>
        <v>0.4365541327</v>
      </c>
      <c r="C7" s="9">
        <f>('DATA TITAN'!C7/'DATA TITAN'!D7)*100</f>
        <v>29.45797329</v>
      </c>
      <c r="D7" s="10">
        <f>('DATA TITAN'!E7-'DATA TITAN'!E8)/('DATA TITAN'!E8)</f>
        <v>0.2155946007</v>
      </c>
      <c r="E7" s="11">
        <v>0.0</v>
      </c>
      <c r="F7" s="11">
        <v>-75.18</v>
      </c>
    </row>
    <row r="8">
      <c r="A8" s="8">
        <v>2017.0</v>
      </c>
      <c r="B8" s="9">
        <f>('DATA TITAN'!C8/'DATA TITAN'!B8)*100</f>
        <v>0.4768017605</v>
      </c>
      <c r="C8" s="9">
        <f>('DATA TITAN'!C8/'DATA TITAN'!D8)*100</f>
        <v>32.45942572</v>
      </c>
      <c r="D8" s="10">
        <f>('DATA TITAN'!E8-'DATA TITAN'!E9)/('DATA TITAN'!E9)</f>
        <v>0.176037602</v>
      </c>
      <c r="E8" s="11">
        <v>0.0</v>
      </c>
      <c r="F8" s="11">
        <v>-33.92</v>
      </c>
    </row>
    <row r="9">
      <c r="A9" s="8">
        <v>2016.0</v>
      </c>
      <c r="B9" s="9">
        <f>('DATA TITAN'!C9/'DATA TITAN'!B9)*100</f>
        <v>0.644028103</v>
      </c>
      <c r="C9" s="9">
        <f>('DATA TITAN'!C9/'DATA TITAN'!D9)*100</f>
        <v>28.94736842</v>
      </c>
      <c r="D9" s="10">
        <f>('DATA TITAN'!E9-'DATA TITAN'!E10)/('DATA TITAN'!E10)</f>
        <v>-0.05347099807</v>
      </c>
      <c r="E9" s="11">
        <v>0.0</v>
      </c>
      <c r="F9" s="11">
        <v>1.55</v>
      </c>
    </row>
    <row r="10">
      <c r="A10" s="8">
        <v>2015.0</v>
      </c>
      <c r="B10" s="9">
        <f>('DATA TITAN'!C10/'DATA TITAN'!B10)*100</f>
        <v>0.6599713056</v>
      </c>
      <c r="C10" s="9">
        <f>('DATA TITAN'!C10/'DATA TITAN'!D10)*100</f>
        <v>25.02720348</v>
      </c>
      <c r="D10" s="10">
        <f>('DATA TITAN'!E10-'DATA TITAN'!E11)/('DATA TITAN'!E11)</f>
        <v>0.09023519722</v>
      </c>
      <c r="E10" s="11">
        <v>0.0</v>
      </c>
      <c r="F10" s="11">
        <v>15.5</v>
      </c>
    </row>
    <row r="11">
      <c r="A11" s="8">
        <v>2014.0</v>
      </c>
      <c r="B11" s="9">
        <f>('DATA TITAN'!C11/'DATA TITAN'!B11)*100</f>
        <v>0.6547155105</v>
      </c>
      <c r="C11" s="9">
        <f>('DATA TITAN'!C11/'DATA TITAN'!D11)*100</f>
        <v>25.36231884</v>
      </c>
      <c r="D11" s="10">
        <f>('DATA TITAN'!E11-'DATA TITAN'!E12)/('DATA TITAN'!E12)</f>
        <v>0.07942309592</v>
      </c>
      <c r="E11" s="11">
        <v>0.0</v>
      </c>
      <c r="F11" s="11">
        <v>59.38</v>
      </c>
    </row>
    <row r="12">
      <c r="A12" s="8">
        <v>2013.0</v>
      </c>
      <c r="B12" s="9">
        <f>('DATA TITAN'!C12/'DATA TITAN'!B12)*100</f>
        <v>0.8300395257</v>
      </c>
      <c r="C12" s="9">
        <f>('DATA TITAN'!C12/'DATA TITAN'!D12)*100</f>
        <v>25.70379437</v>
      </c>
      <c r="D12" s="10">
        <f>('DATA TITAN'!E12-'DATA TITAN'!E13)/('DATA TITAN'!E13)</f>
        <v>0.1441003617</v>
      </c>
      <c r="E12" s="11">
        <v>0.0</v>
      </c>
      <c r="F12" s="11">
        <v>36.74</v>
      </c>
    </row>
    <row r="13">
      <c r="A13" s="8">
        <v>2012.0</v>
      </c>
      <c r="B13" s="9">
        <f>('DATA TITAN'!C13/'DATA TITAN'!B13)*100</f>
        <v>0.7884658707</v>
      </c>
      <c r="C13" s="9">
        <f>('DATA TITAN'!C13/'DATA TITAN'!D13)*100</f>
        <v>25.8493353</v>
      </c>
      <c r="D13" s="10">
        <f>('DATA TITAN'!E13-6486)/(6486)</f>
        <v>0.3641689793</v>
      </c>
      <c r="E13" s="11">
        <v>0.0</v>
      </c>
      <c r="F13" s="11">
        <v>64.43</v>
      </c>
    </row>
    <row r="14">
      <c r="F14" s="13"/>
    </row>
  </sheetData>
  <mergeCells count="1">
    <mergeCell ref="A1:F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3.0"/>
    <col customWidth="1" min="3" max="3" width="18.71"/>
    <col customWidth="1" min="4" max="4" width="18.14"/>
  </cols>
  <sheetData>
    <row r="1">
      <c r="C1" s="14" t="s">
        <v>17</v>
      </c>
    </row>
    <row r="3">
      <c r="A3" s="15" t="s">
        <v>11</v>
      </c>
      <c r="B3" s="15" t="s">
        <v>18</v>
      </c>
      <c r="C3" s="15" t="s">
        <v>19</v>
      </c>
      <c r="D3" s="16" t="s">
        <v>20</v>
      </c>
      <c r="E3" s="17" t="s">
        <v>21</v>
      </c>
    </row>
    <row r="4">
      <c r="A4" s="8">
        <v>2021.0</v>
      </c>
      <c r="B4" s="11">
        <v>1695.0</v>
      </c>
      <c r="C4" s="11">
        <v>4.0</v>
      </c>
      <c r="D4" s="18">
        <v>10.96</v>
      </c>
      <c r="E4" s="19">
        <v>21644.0</v>
      </c>
      <c r="F4" s="13"/>
    </row>
    <row r="5">
      <c r="A5" s="8">
        <v>2020.0</v>
      </c>
      <c r="B5" s="11">
        <v>1047.0</v>
      </c>
      <c r="C5" s="11">
        <v>4.0</v>
      </c>
      <c r="D5" s="18">
        <v>16.91</v>
      </c>
      <c r="E5" s="19">
        <v>21052.0</v>
      </c>
      <c r="F5" s="13"/>
      <c r="G5" s="13"/>
    </row>
    <row r="6" ht="15.0" customHeight="1">
      <c r="A6" s="12">
        <v>2019.0</v>
      </c>
      <c r="B6" s="11">
        <v>1106.9</v>
      </c>
      <c r="C6" s="11">
        <v>5.0</v>
      </c>
      <c r="D6" s="18">
        <v>15.82</v>
      </c>
      <c r="E6" s="19">
        <v>19779.0</v>
      </c>
      <c r="F6" s="13"/>
      <c r="G6" s="13"/>
    </row>
    <row r="7">
      <c r="A7" s="8">
        <v>2018.0</v>
      </c>
      <c r="B7" s="11">
        <v>859.0</v>
      </c>
      <c r="C7" s="11">
        <v>3.75</v>
      </c>
      <c r="D7" s="18">
        <v>12.73</v>
      </c>
      <c r="E7" s="19">
        <v>16120.0</v>
      </c>
      <c r="F7" s="13"/>
      <c r="G7" s="13"/>
    </row>
    <row r="8">
      <c r="A8" s="8">
        <v>2017.0</v>
      </c>
      <c r="B8" s="11">
        <v>545.3</v>
      </c>
      <c r="C8" s="11">
        <v>2.6</v>
      </c>
      <c r="D8" s="18">
        <v>8.01</v>
      </c>
      <c r="E8" s="19">
        <v>13261.0</v>
      </c>
      <c r="F8" s="13"/>
      <c r="G8" s="13"/>
    </row>
    <row r="9">
      <c r="A9" s="8">
        <v>2016.0</v>
      </c>
      <c r="B9" s="11">
        <v>341.6</v>
      </c>
      <c r="C9" s="11">
        <v>2.2</v>
      </c>
      <c r="D9" s="18">
        <v>7.6</v>
      </c>
      <c r="E9" s="19">
        <v>11276.0</v>
      </c>
      <c r="F9" s="13"/>
      <c r="G9" s="13"/>
    </row>
    <row r="10">
      <c r="A10" s="8">
        <v>2015.0</v>
      </c>
      <c r="B10" s="11">
        <v>348.5</v>
      </c>
      <c r="C10" s="11">
        <v>2.3</v>
      </c>
      <c r="D10" s="18">
        <v>9.19</v>
      </c>
      <c r="E10" s="19">
        <v>11913.0</v>
      </c>
      <c r="F10" s="13"/>
      <c r="G10" s="13"/>
    </row>
    <row r="11">
      <c r="A11" s="8">
        <v>2014.0</v>
      </c>
      <c r="B11" s="11">
        <v>320.75</v>
      </c>
      <c r="C11" s="11">
        <v>2.1</v>
      </c>
      <c r="D11" s="18">
        <v>8.28</v>
      </c>
      <c r="E11" s="19">
        <v>10927.0</v>
      </c>
      <c r="F11" s="13"/>
      <c r="G11" s="13"/>
    </row>
    <row r="12">
      <c r="A12" s="8">
        <v>2013.0</v>
      </c>
      <c r="B12" s="11">
        <v>253.0</v>
      </c>
      <c r="C12" s="11">
        <v>2.1</v>
      </c>
      <c r="D12" s="18">
        <v>8.17</v>
      </c>
      <c r="E12" s="20">
        <v>10123.0</v>
      </c>
      <c r="F12" s="13"/>
      <c r="G12" s="13"/>
    </row>
    <row r="13">
      <c r="A13" s="8">
        <v>2012.0</v>
      </c>
      <c r="B13" s="11">
        <v>221.95</v>
      </c>
      <c r="C13" s="11">
        <v>1.75</v>
      </c>
      <c r="D13" s="11">
        <v>6.77</v>
      </c>
      <c r="E13" s="11">
        <v>8848.0</v>
      </c>
      <c r="F13" s="13"/>
      <c r="G13" s="13"/>
    </row>
    <row r="14">
      <c r="A14" s="13"/>
      <c r="D14" s="13"/>
      <c r="E14" s="13"/>
    </row>
    <row r="15" ht="55.5" customHeight="1">
      <c r="A15" s="21" t="s">
        <v>22</v>
      </c>
      <c r="B15" s="22" t="s">
        <v>23</v>
      </c>
      <c r="C15" s="22" t="s">
        <v>24</v>
      </c>
    </row>
    <row r="16" ht="40.5" customHeight="1">
      <c r="A16" s="21" t="s">
        <v>25</v>
      </c>
      <c r="B16" s="22" t="s">
        <v>26</v>
      </c>
      <c r="C16" s="22" t="s">
        <v>27</v>
      </c>
    </row>
    <row r="17">
      <c r="A17" s="21" t="s">
        <v>28</v>
      </c>
      <c r="B17" s="22" t="s">
        <v>29</v>
      </c>
      <c r="C17" s="22" t="s">
        <v>30</v>
      </c>
    </row>
    <row r="18">
      <c r="A18" s="21" t="s">
        <v>31</v>
      </c>
      <c r="B18" s="23" t="s">
        <v>32</v>
      </c>
      <c r="C18" s="22" t="s">
        <v>33</v>
      </c>
    </row>
    <row r="19">
      <c r="A19" s="21" t="s">
        <v>34</v>
      </c>
      <c r="B19" s="23" t="s">
        <v>32</v>
      </c>
      <c r="C19" s="22" t="s">
        <v>35</v>
      </c>
    </row>
    <row r="23">
      <c r="E23" s="24"/>
      <c r="F23" s="24"/>
      <c r="G23" s="24"/>
    </row>
    <row r="24">
      <c r="E24" s="25"/>
      <c r="F24" s="25"/>
      <c r="G24" s="25"/>
    </row>
    <row r="25">
      <c r="E25" s="26"/>
      <c r="F25" s="26"/>
      <c r="G25" s="26"/>
    </row>
    <row r="26">
      <c r="E26" s="24"/>
      <c r="F26" s="24"/>
      <c r="G26" s="24"/>
    </row>
    <row r="27">
      <c r="E27" s="24"/>
      <c r="F27" s="24"/>
      <c r="G27" s="24"/>
    </row>
    <row r="28">
      <c r="E28" s="24"/>
      <c r="F28" s="24"/>
      <c r="G28" s="24"/>
    </row>
    <row r="29">
      <c r="E29" s="24"/>
      <c r="F29" s="24"/>
      <c r="G29" s="24"/>
    </row>
    <row r="30">
      <c r="E30" s="24"/>
      <c r="F30" s="24"/>
      <c r="G30" s="24"/>
    </row>
    <row r="31">
      <c r="E31" s="24"/>
      <c r="F31" s="24"/>
      <c r="G31" s="24"/>
    </row>
    <row r="32">
      <c r="E32" s="24"/>
      <c r="F32" s="24"/>
      <c r="G32" s="24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5.14"/>
    <col customWidth="1" min="2" max="2" width="51.57"/>
    <col customWidth="1" min="3" max="3" width="64.0"/>
    <col customWidth="1" min="4" max="4" width="16.0"/>
    <col customWidth="1" min="5" max="5" width="15.29"/>
    <col customWidth="1" min="6" max="6" width="19.71"/>
  </cols>
  <sheetData>
    <row r="1">
      <c r="A1" s="27" t="s">
        <v>36</v>
      </c>
    </row>
    <row r="3">
      <c r="A3" s="28" t="s">
        <v>11</v>
      </c>
      <c r="B3" s="28" t="s">
        <v>37</v>
      </c>
      <c r="C3" s="28" t="s">
        <v>38</v>
      </c>
      <c r="D3" s="28" t="s">
        <v>39</v>
      </c>
      <c r="E3" s="28" t="s">
        <v>40</v>
      </c>
      <c r="F3" s="28" t="s">
        <v>41</v>
      </c>
    </row>
    <row r="4">
      <c r="A4" s="29">
        <v>2021.0</v>
      </c>
      <c r="B4" s="30">
        <v>0.0149</v>
      </c>
      <c r="C4" s="30">
        <v>1.9037</v>
      </c>
      <c r="D4" s="30">
        <v>-0.4156</v>
      </c>
      <c r="E4" s="31">
        <v>0.0</v>
      </c>
      <c r="F4" s="32">
        <v>94.04</v>
      </c>
    </row>
    <row r="5">
      <c r="A5" s="29">
        <v>2020.0</v>
      </c>
      <c r="B5" s="33">
        <v>0.0501</v>
      </c>
      <c r="C5" s="30">
        <v>0.6411</v>
      </c>
      <c r="D5" s="30">
        <v>0.0435</v>
      </c>
      <c r="E5" s="31">
        <v>0.0</v>
      </c>
      <c r="F5" s="32">
        <v>39.78</v>
      </c>
    </row>
    <row r="6">
      <c r="A6" s="29">
        <v>2019.0</v>
      </c>
      <c r="B6" s="33">
        <v>0.038</v>
      </c>
      <c r="C6" s="30">
        <v>0.514</v>
      </c>
      <c r="D6" s="30">
        <v>0.0893</v>
      </c>
      <c r="E6" s="31">
        <v>0.0</v>
      </c>
      <c r="F6" s="32">
        <v>-12.12</v>
      </c>
    </row>
    <row r="7">
      <c r="A7" s="29">
        <v>2018.0</v>
      </c>
      <c r="B7" s="30">
        <v>0.0249</v>
      </c>
      <c r="C7" s="30">
        <v>0.5552</v>
      </c>
      <c r="D7" s="30">
        <v>-0.0054</v>
      </c>
      <c r="E7" s="31">
        <v>0.0</v>
      </c>
      <c r="F7" s="32">
        <v>46.61</v>
      </c>
    </row>
    <row r="8">
      <c r="A8" s="29">
        <v>2017.0</v>
      </c>
      <c r="B8" s="30">
        <v>0.0158</v>
      </c>
      <c r="C8" s="30">
        <v>0.3139</v>
      </c>
      <c r="D8" s="30">
        <v>0.0424</v>
      </c>
      <c r="E8" s="31">
        <v>0.0</v>
      </c>
      <c r="F8" s="32">
        <v>65.77</v>
      </c>
    </row>
    <row r="9">
      <c r="A9" s="29">
        <v>2016.0</v>
      </c>
      <c r="B9" s="33">
        <v>0.036</v>
      </c>
      <c r="C9" s="30">
        <v>1.0883</v>
      </c>
      <c r="D9" s="30">
        <v>0.1153</v>
      </c>
      <c r="E9" s="31">
        <v>0.0</v>
      </c>
      <c r="F9" s="32">
        <v>35.61</v>
      </c>
    </row>
    <row r="10">
      <c r="A10" s="29">
        <v>2015.0</v>
      </c>
      <c r="B10" s="33">
        <v>0.0269</v>
      </c>
      <c r="C10" s="30">
        <v>0.4651</v>
      </c>
      <c r="D10" s="30">
        <v>0.1002</v>
      </c>
      <c r="E10" s="31">
        <v>0.0</v>
      </c>
      <c r="F10" s="32">
        <v>55.62</v>
      </c>
    </row>
    <row r="11">
      <c r="A11" s="29">
        <v>2014.0</v>
      </c>
      <c r="B11" s="33">
        <v>0.0158</v>
      </c>
      <c r="C11" s="30">
        <v>0.3861</v>
      </c>
      <c r="D11" s="30">
        <v>0.2006</v>
      </c>
      <c r="E11" s="31">
        <v>0.0</v>
      </c>
      <c r="F11" s="32">
        <v>39.2</v>
      </c>
    </row>
    <row r="12">
      <c r="A12" s="29">
        <v>2013.0</v>
      </c>
      <c r="B12" s="33">
        <v>0.025</v>
      </c>
      <c r="C12" s="30">
        <v>0.4037</v>
      </c>
      <c r="D12" s="30">
        <v>0.0048</v>
      </c>
      <c r="E12" s="31">
        <v>0.0</v>
      </c>
      <c r="F12" s="32">
        <v>59.9</v>
      </c>
    </row>
    <row r="13">
      <c r="A13" s="29">
        <v>2012.0</v>
      </c>
      <c r="B13" s="33">
        <v>0.0416</v>
      </c>
      <c r="C13" s="30">
        <v>0.4018</v>
      </c>
      <c r="D13" s="30">
        <v>0.2805</v>
      </c>
      <c r="E13" s="31">
        <v>0.0</v>
      </c>
      <c r="F13" s="32">
        <v>29.0</v>
      </c>
    </row>
    <row r="14">
      <c r="A14" s="29">
        <v>2011.0</v>
      </c>
      <c r="B14" s="33">
        <v>0.0333</v>
      </c>
      <c r="C14" s="30">
        <v>0.4398</v>
      </c>
      <c r="D14" s="30">
        <v>0.3245</v>
      </c>
      <c r="E14" s="31">
        <v>0.0</v>
      </c>
      <c r="F14" s="32">
        <v>32.4</v>
      </c>
    </row>
    <row r="16">
      <c r="A16" s="21" t="s">
        <v>22</v>
      </c>
      <c r="B16" s="22" t="s">
        <v>23</v>
      </c>
      <c r="C16" s="34" t="s">
        <v>42</v>
      </c>
    </row>
    <row r="17">
      <c r="A17" s="21" t="s">
        <v>25</v>
      </c>
      <c r="B17" s="22" t="s">
        <v>26</v>
      </c>
      <c r="C17" s="35" t="s">
        <v>43</v>
      </c>
    </row>
    <row r="18">
      <c r="A18" s="21" t="s">
        <v>28</v>
      </c>
      <c r="B18" s="22" t="s">
        <v>29</v>
      </c>
      <c r="C18" s="35" t="s">
        <v>44</v>
      </c>
    </row>
    <row r="19">
      <c r="A19" s="21" t="s">
        <v>31</v>
      </c>
      <c r="B19" s="22" t="s">
        <v>32</v>
      </c>
      <c r="C19" s="22" t="s">
        <v>45</v>
      </c>
    </row>
    <row r="20">
      <c r="A20" s="21" t="s">
        <v>46</v>
      </c>
      <c r="B20" s="22" t="s">
        <v>47</v>
      </c>
      <c r="C20" s="36" t="s">
        <v>48</v>
      </c>
    </row>
  </sheetData>
  <mergeCells count="1">
    <mergeCell ref="A1:F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8.43"/>
    <col customWidth="1" min="2" max="2" width="16.29"/>
    <col customWidth="1" min="3" max="3" width="19.29"/>
    <col customWidth="1" min="4" max="4" width="18.29"/>
    <col customWidth="1" min="5" max="5" width="16.29"/>
    <col customWidth="1" min="6" max="6" width="22.29"/>
  </cols>
  <sheetData>
    <row r="1">
      <c r="A1" s="37" t="s">
        <v>49</v>
      </c>
      <c r="B1" s="38"/>
      <c r="C1" s="38"/>
      <c r="D1" s="38"/>
      <c r="E1" s="38"/>
      <c r="F1" s="39"/>
    </row>
    <row r="2">
      <c r="A2" s="40"/>
      <c r="F2" s="41"/>
    </row>
    <row r="3">
      <c r="A3" s="42"/>
      <c r="B3" s="43"/>
      <c r="C3" s="43"/>
      <c r="D3" s="43"/>
      <c r="E3" s="43"/>
      <c r="F3" s="44"/>
    </row>
    <row r="4">
      <c r="A4" s="45" t="s">
        <v>11</v>
      </c>
      <c r="B4" s="45" t="s">
        <v>50</v>
      </c>
      <c r="C4" s="45" t="s">
        <v>38</v>
      </c>
      <c r="D4" s="45" t="s">
        <v>39</v>
      </c>
      <c r="E4" s="45" t="s">
        <v>40</v>
      </c>
      <c r="F4" s="45" t="s">
        <v>41</v>
      </c>
      <c r="G4" s="46"/>
    </row>
    <row r="5">
      <c r="A5" s="47">
        <v>2021.0</v>
      </c>
      <c r="B5" s="48">
        <v>0.0149</v>
      </c>
      <c r="C5" s="49">
        <v>1.9037</v>
      </c>
      <c r="D5" s="49">
        <f>((319.77)-(547.2))/(547.2)</f>
        <v>-0.415625</v>
      </c>
      <c r="E5" s="47">
        <v>0.0</v>
      </c>
      <c r="F5" s="47">
        <v>8.0</v>
      </c>
    </row>
    <row r="6">
      <c r="A6" s="47">
        <v>2020.0</v>
      </c>
      <c r="B6" s="50">
        <v>0.0501</v>
      </c>
      <c r="C6" s="49">
        <v>0.6411</v>
      </c>
      <c r="D6" s="49">
        <f>((547.2)-(524.37))/(524.37)</f>
        <v>0.04353795984</v>
      </c>
      <c r="E6" s="47">
        <v>0.0</v>
      </c>
      <c r="F6" s="47">
        <v>-5.0</v>
      </c>
    </row>
    <row r="7">
      <c r="A7" s="47">
        <v>2019.0</v>
      </c>
      <c r="B7" s="50">
        <v>0.038</v>
      </c>
      <c r="C7" s="49">
        <v>0.514</v>
      </c>
      <c r="D7" s="49">
        <f>((524.37)-(481.37))/(481.37)</f>
        <v>0.08932837526</v>
      </c>
      <c r="E7" s="47">
        <v>0.0</v>
      </c>
      <c r="F7" s="47">
        <v>9.0</v>
      </c>
    </row>
    <row r="8">
      <c r="A8" s="47">
        <v>2018.0</v>
      </c>
      <c r="B8" s="49">
        <v>0.0249</v>
      </c>
      <c r="C8" s="49">
        <v>0.5552</v>
      </c>
      <c r="D8" s="49">
        <f>((481.37)-(483.97))/(483.97)</f>
        <v>-0.005372233816</v>
      </c>
      <c r="E8" s="47">
        <v>0.0</v>
      </c>
      <c r="F8" s="47">
        <v>-5.0</v>
      </c>
    </row>
    <row r="9">
      <c r="A9" s="47">
        <v>2017.0</v>
      </c>
      <c r="B9" s="48">
        <v>0.0158</v>
      </c>
      <c r="C9" s="49">
        <v>0.3139</v>
      </c>
      <c r="D9" s="49">
        <f>((483.97)-(464.3))/(464.3)</f>
        <v>0.04236485031</v>
      </c>
      <c r="E9" s="47">
        <v>0.0</v>
      </c>
      <c r="F9" s="47">
        <v>28.0</v>
      </c>
    </row>
    <row r="10">
      <c r="A10" s="47">
        <v>2016.0</v>
      </c>
      <c r="B10" s="50">
        <v>0.036</v>
      </c>
      <c r="C10" s="49">
        <v>1.0883</v>
      </c>
      <c r="D10" s="49">
        <f>((464.3)-(416.3))/(416.3)</f>
        <v>0.1153014653</v>
      </c>
      <c r="E10" s="47">
        <v>0.0</v>
      </c>
      <c r="F10" s="47">
        <v>-31.0</v>
      </c>
    </row>
    <row r="11">
      <c r="A11" s="47">
        <v>2015.0</v>
      </c>
      <c r="B11" s="50">
        <v>0.0269</v>
      </c>
      <c r="C11" s="49">
        <v>0.4651</v>
      </c>
      <c r="D11" s="49">
        <f>((416.3)-(378.39))/(378.39)</f>
        <v>0.1001876371</v>
      </c>
      <c r="E11" s="47">
        <v>0.0</v>
      </c>
      <c r="F11" s="47">
        <v>6.0</v>
      </c>
    </row>
    <row r="12">
      <c r="A12" s="47">
        <v>2014.0</v>
      </c>
      <c r="B12" s="50">
        <v>0.0158</v>
      </c>
      <c r="C12" s="49">
        <v>0.3861</v>
      </c>
      <c r="D12" s="49">
        <f>((378.39)-(315.17))/(315.17)</f>
        <v>0.2005901577</v>
      </c>
      <c r="E12" s="47">
        <v>0.0</v>
      </c>
      <c r="F12" s="47">
        <v>16.0</v>
      </c>
    </row>
    <row r="13">
      <c r="A13" s="47">
        <v>2013.0</v>
      </c>
      <c r="B13" s="50">
        <v>0.025</v>
      </c>
      <c r="C13" s="49">
        <v>0.4037</v>
      </c>
      <c r="D13" s="49">
        <f>((315.17)-(313.68))/(313.68)</f>
        <v>0.004750063759</v>
      </c>
      <c r="E13" s="47">
        <v>0.0</v>
      </c>
      <c r="F13" s="47">
        <v>151.0</v>
      </c>
    </row>
    <row r="14">
      <c r="A14" s="47">
        <v>2012.0</v>
      </c>
      <c r="B14" s="50">
        <v>0.0416</v>
      </c>
      <c r="C14" s="49">
        <v>0.4018</v>
      </c>
      <c r="D14" s="49">
        <f>((313.68)-(244.96))/(244.96)</f>
        <v>0.2805355976</v>
      </c>
      <c r="E14" s="47">
        <v>0.0</v>
      </c>
      <c r="F14" s="47">
        <v>-164.0</v>
      </c>
    </row>
    <row r="15">
      <c r="A15" s="47">
        <v>2011.0</v>
      </c>
      <c r="B15" s="50">
        <v>0.0333</v>
      </c>
      <c r="C15" s="49">
        <v>0.4398</v>
      </c>
      <c r="D15" s="49">
        <f>((244.96)-(184.94))/(184.94)</f>
        <v>0.3245376879</v>
      </c>
      <c r="E15" s="47">
        <v>0.0</v>
      </c>
      <c r="F15" s="47">
        <v>15.0</v>
      </c>
    </row>
    <row r="16">
      <c r="A16" s="51"/>
    </row>
    <row r="17">
      <c r="A17" s="51"/>
    </row>
    <row r="18">
      <c r="A18" s="51"/>
      <c r="F18" s="52" t="s">
        <v>7</v>
      </c>
    </row>
    <row r="19">
      <c r="F19" s="53"/>
      <c r="G19" s="54"/>
      <c r="H19" s="54"/>
      <c r="I19" s="54"/>
      <c r="J19" s="54"/>
      <c r="K19" s="54"/>
      <c r="L19" s="54"/>
    </row>
    <row r="20">
      <c r="G20" s="54"/>
      <c r="J20" s="55"/>
    </row>
    <row r="21">
      <c r="G21" s="54"/>
      <c r="J21" s="55"/>
    </row>
    <row r="22">
      <c r="G22" s="54"/>
      <c r="J22" s="55"/>
    </row>
    <row r="23">
      <c r="G23" s="54"/>
      <c r="J23" s="55"/>
    </row>
    <row r="24">
      <c r="G24" s="54"/>
      <c r="J24" s="55"/>
    </row>
    <row r="25">
      <c r="G25" s="54"/>
      <c r="J25" s="55"/>
    </row>
    <row r="26">
      <c r="G26" s="54"/>
      <c r="J26" s="55"/>
    </row>
    <row r="27">
      <c r="G27" s="54"/>
      <c r="J27" s="55"/>
    </row>
    <row r="28">
      <c r="G28" s="54"/>
      <c r="J28" s="55"/>
    </row>
    <row r="29">
      <c r="G29" s="54"/>
      <c r="J29" s="55"/>
    </row>
    <row r="30">
      <c r="G30" s="54"/>
      <c r="J30" s="55"/>
    </row>
  </sheetData>
  <mergeCells count="2">
    <mergeCell ref="A1:F3"/>
    <mergeCell ref="F18:F19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3" t="s">
        <v>51</v>
      </c>
    </row>
    <row r="2">
      <c r="A2" s="13" t="s">
        <v>52</v>
      </c>
    </row>
    <row r="3">
      <c r="A3" s="13" t="s">
        <v>53</v>
      </c>
      <c r="C3" s="56"/>
      <c r="D3" s="56"/>
      <c r="E3" s="56"/>
      <c r="F3" s="56"/>
      <c r="G3" s="57" t="s">
        <v>54</v>
      </c>
      <c r="H3" s="56"/>
      <c r="I3" s="58"/>
      <c r="J3" s="56"/>
      <c r="K3" s="56"/>
      <c r="L3" s="56"/>
      <c r="M3" s="56"/>
      <c r="N3" s="56"/>
      <c r="O3" s="56"/>
      <c r="P3" s="56"/>
      <c r="Q3" s="56"/>
    </row>
    <row r="4"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>
      <c r="C5" s="59" t="s">
        <v>55</v>
      </c>
      <c r="D5" s="60" t="s">
        <v>56</v>
      </c>
      <c r="E5" s="60" t="s">
        <v>25</v>
      </c>
      <c r="F5" s="60" t="s">
        <v>28</v>
      </c>
      <c r="G5" s="60" t="s">
        <v>57</v>
      </c>
      <c r="H5" s="60" t="s">
        <v>58</v>
      </c>
      <c r="I5" s="61"/>
      <c r="J5" s="62" t="s">
        <v>59</v>
      </c>
      <c r="K5" s="62" t="s">
        <v>60</v>
      </c>
      <c r="L5" s="62" t="s">
        <v>61</v>
      </c>
      <c r="M5" s="62" t="s">
        <v>62</v>
      </c>
      <c r="N5" s="62" t="s">
        <v>63</v>
      </c>
      <c r="O5" s="56"/>
      <c r="P5" s="56"/>
      <c r="Q5" s="56"/>
    </row>
    <row r="6">
      <c r="C6" s="63"/>
      <c r="D6" s="64"/>
      <c r="E6" s="64"/>
      <c r="F6" s="64"/>
      <c r="G6" s="64"/>
      <c r="H6" s="64"/>
      <c r="I6" s="61"/>
      <c r="J6" s="61"/>
      <c r="K6" s="61"/>
      <c r="L6" s="61"/>
      <c r="M6" s="61"/>
      <c r="N6" s="56"/>
      <c r="O6" s="56"/>
      <c r="P6" s="56"/>
      <c r="Q6" s="56"/>
    </row>
    <row r="7">
      <c r="C7" s="65">
        <v>2011.0</v>
      </c>
      <c r="D7" s="66">
        <v>0.0102</v>
      </c>
      <c r="E7" s="66">
        <v>7.72E-4</v>
      </c>
      <c r="F7" s="67"/>
      <c r="G7" s="66" t="s">
        <v>64</v>
      </c>
      <c r="H7" s="68">
        <v>-563.0</v>
      </c>
      <c r="I7" s="61"/>
      <c r="J7" s="69">
        <v>2.0</v>
      </c>
      <c r="K7" s="69">
        <v>196.51</v>
      </c>
      <c r="L7" s="70">
        <v>2589.0</v>
      </c>
      <c r="M7" s="70">
        <v>15486.0</v>
      </c>
      <c r="N7" s="71"/>
      <c r="O7" s="71"/>
      <c r="P7" s="71"/>
      <c r="Q7" s="56"/>
    </row>
    <row r="8">
      <c r="C8" s="65">
        <v>2012.0</v>
      </c>
      <c r="D8" s="66">
        <v>0.0065</v>
      </c>
      <c r="E8" s="66">
        <v>0.001453</v>
      </c>
      <c r="F8" s="72">
        <v>0.19</v>
      </c>
      <c r="G8" s="66" t="s">
        <v>64</v>
      </c>
      <c r="H8" s="73">
        <v>1069.0</v>
      </c>
      <c r="I8" s="61"/>
      <c r="J8" s="69">
        <v>2.5</v>
      </c>
      <c r="K8" s="69">
        <v>384.3</v>
      </c>
      <c r="L8" s="70">
        <v>1721.0</v>
      </c>
      <c r="M8" s="70">
        <v>18412.0</v>
      </c>
      <c r="N8" s="71"/>
      <c r="O8" s="71"/>
      <c r="P8" s="71"/>
      <c r="Q8" s="56"/>
    </row>
    <row r="9">
      <c r="C9" s="65">
        <v>2013.0</v>
      </c>
      <c r="D9" s="66">
        <v>0.0084</v>
      </c>
      <c r="E9" s="66">
        <v>0.001572</v>
      </c>
      <c r="F9" s="72">
        <v>0.12</v>
      </c>
      <c r="G9" s="66" t="s">
        <v>64</v>
      </c>
      <c r="H9" s="73">
        <v>1050.0</v>
      </c>
      <c r="I9" s="61"/>
      <c r="J9" s="69">
        <v>3.0</v>
      </c>
      <c r="K9" s="69">
        <v>359.18</v>
      </c>
      <c r="L9" s="70">
        <v>1909.0</v>
      </c>
      <c r="M9" s="70">
        <v>20640.0</v>
      </c>
      <c r="N9" s="71"/>
      <c r="O9" s="71"/>
      <c r="P9" s="71"/>
      <c r="Q9" s="56"/>
    </row>
    <row r="10">
      <c r="C10" s="65">
        <v>2015.0</v>
      </c>
      <c r="D10" s="66">
        <v>0.0059</v>
      </c>
      <c r="E10" s="66">
        <v>0.001405</v>
      </c>
      <c r="F10" s="72">
        <v>0.3</v>
      </c>
      <c r="G10" s="66" t="s">
        <v>64</v>
      </c>
      <c r="H10" s="68">
        <v>-96.0</v>
      </c>
      <c r="I10" s="61"/>
      <c r="J10" s="69">
        <v>3.25</v>
      </c>
      <c r="K10" s="69">
        <v>547.35</v>
      </c>
      <c r="L10" s="70">
        <v>2313.0</v>
      </c>
      <c r="M10" s="70">
        <v>26921.0</v>
      </c>
      <c r="N10" s="71"/>
      <c r="O10" s="71"/>
      <c r="P10" s="71"/>
      <c r="Q10" s="56"/>
    </row>
    <row r="11">
      <c r="C11" s="65">
        <v>2016.0</v>
      </c>
      <c r="D11" s="66">
        <v>0.0069</v>
      </c>
      <c r="E11" s="66">
        <v>0.001602</v>
      </c>
      <c r="F11" s="72">
        <v>-0.1</v>
      </c>
      <c r="G11" s="66" t="s">
        <v>64</v>
      </c>
      <c r="H11" s="74">
        <v>1813.0</v>
      </c>
      <c r="I11" s="61"/>
      <c r="J11" s="69">
        <v>3.5</v>
      </c>
      <c r="K11" s="69">
        <v>504.55</v>
      </c>
      <c r="L11" s="70">
        <v>2185.0</v>
      </c>
      <c r="M11" s="70">
        <v>24254.0</v>
      </c>
      <c r="N11" s="71"/>
      <c r="O11" s="71"/>
      <c r="P11" s="71"/>
      <c r="Q11" s="56"/>
    </row>
    <row r="12">
      <c r="C12" s="65">
        <v>2017.0</v>
      </c>
      <c r="D12" s="66">
        <v>0.0062</v>
      </c>
      <c r="E12" s="66">
        <v>0.002201</v>
      </c>
      <c r="F12" s="72">
        <v>0.02</v>
      </c>
      <c r="G12" s="66" t="s">
        <v>64</v>
      </c>
      <c r="H12" s="74">
        <v>2300.0</v>
      </c>
      <c r="I12" s="61"/>
      <c r="J12" s="69">
        <v>3.5</v>
      </c>
      <c r="K12" s="69">
        <v>567.95</v>
      </c>
      <c r="L12" s="70">
        <v>1590.0</v>
      </c>
      <c r="M12" s="70">
        <v>24743.0</v>
      </c>
      <c r="N12" s="75" t="s">
        <v>65</v>
      </c>
      <c r="Q12" s="56"/>
    </row>
    <row r="13">
      <c r="C13" s="65">
        <v>2018.0</v>
      </c>
      <c r="D13" s="66">
        <v>0.0055</v>
      </c>
      <c r="E13" s="66">
        <v>0.001814</v>
      </c>
      <c r="F13" s="72">
        <v>0.06</v>
      </c>
      <c r="G13" s="66" t="s">
        <v>64</v>
      </c>
      <c r="H13" s="74">
        <v>1207.0</v>
      </c>
      <c r="I13" s="61"/>
      <c r="J13" s="69">
        <v>4.0</v>
      </c>
      <c r="K13" s="69">
        <v>729.95</v>
      </c>
      <c r="L13" s="70">
        <v>2205.0</v>
      </c>
      <c r="M13" s="70">
        <v>26342.0</v>
      </c>
      <c r="N13" s="71"/>
      <c r="O13" s="71"/>
      <c r="P13" s="71"/>
      <c r="Q13" s="56"/>
    </row>
    <row r="14">
      <c r="C14" s="65">
        <v>2019.0</v>
      </c>
      <c r="D14" s="66">
        <v>0.0044</v>
      </c>
      <c r="E14" s="66">
        <v>0.0019</v>
      </c>
      <c r="F14" s="72">
        <v>0.11</v>
      </c>
      <c r="G14" s="66" t="s">
        <v>64</v>
      </c>
      <c r="H14" s="74">
        <v>3109.0</v>
      </c>
      <c r="I14" s="61"/>
      <c r="J14" s="69">
        <v>6.25</v>
      </c>
      <c r="K14" s="69">
        <v>1405.05</v>
      </c>
      <c r="L14" s="70">
        <v>3290.0</v>
      </c>
      <c r="M14" s="70">
        <v>29311.0</v>
      </c>
      <c r="N14" s="71"/>
      <c r="O14" s="71"/>
      <c r="P14" s="71"/>
      <c r="Q14" s="56"/>
    </row>
    <row r="15">
      <c r="C15" s="65">
        <v>2020.0</v>
      </c>
      <c r="D15" s="66">
        <v>0.0033</v>
      </c>
      <c r="E15" s="66">
        <v>0.001216</v>
      </c>
      <c r="F15" s="72">
        <v>0.04</v>
      </c>
      <c r="G15" s="66" t="s">
        <v>64</v>
      </c>
      <c r="H15" s="74">
        <v>5584.0</v>
      </c>
      <c r="I15" s="61"/>
      <c r="J15" s="69">
        <v>4.0</v>
      </c>
      <c r="K15" s="69">
        <v>1226.0</v>
      </c>
      <c r="L15" s="70">
        <v>3290.0</v>
      </c>
      <c r="M15" s="70">
        <v>30561.0</v>
      </c>
      <c r="N15" s="71"/>
      <c r="O15" s="71"/>
      <c r="P15" s="71"/>
      <c r="Q15" s="56"/>
    </row>
    <row r="16">
      <c r="C16" s="65">
        <v>2021.0</v>
      </c>
      <c r="D16" s="66">
        <v>0.0028</v>
      </c>
      <c r="E16" s="66">
        <v>-0.004479</v>
      </c>
      <c r="F16" s="72">
        <v>-0.44</v>
      </c>
      <c r="G16" s="66" t="s">
        <v>64</v>
      </c>
      <c r="H16" s="74">
        <v>4982.0</v>
      </c>
      <c r="I16" s="61"/>
      <c r="J16" s="69">
        <v>4.0</v>
      </c>
      <c r="K16" s="69">
        <v>1411.95</v>
      </c>
      <c r="L16" s="69">
        <v>-893.0</v>
      </c>
      <c r="M16" s="70">
        <v>17085.0</v>
      </c>
      <c r="N16" s="71"/>
      <c r="O16" s="71"/>
      <c r="P16" s="71"/>
      <c r="Q16" s="56"/>
    </row>
    <row r="17"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</row>
    <row r="18"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</row>
    <row r="19"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</row>
  </sheetData>
  <mergeCells count="1">
    <mergeCell ref="N12:P12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76"/>
      <c r="B1" s="77"/>
      <c r="C1" s="78"/>
      <c r="D1" s="13"/>
    </row>
    <row r="2">
      <c r="A2" s="76"/>
      <c r="B2" s="77" t="s">
        <v>66</v>
      </c>
      <c r="C2" s="78"/>
      <c r="D2" s="13" t="s">
        <v>67</v>
      </c>
    </row>
    <row r="3">
      <c r="A3" s="79"/>
      <c r="B3" s="56"/>
    </row>
    <row r="4">
      <c r="A4" s="80"/>
      <c r="B4" s="81" t="s">
        <v>68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</row>
    <row r="5">
      <c r="A5" s="83"/>
      <c r="B5" s="84" t="s">
        <v>69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2"/>
      <c r="O5" s="82"/>
      <c r="P5" s="82"/>
      <c r="Q5" s="82"/>
      <c r="R5" s="82"/>
      <c r="S5" s="82"/>
      <c r="T5" s="82"/>
      <c r="U5" s="82"/>
      <c r="V5" s="82"/>
    </row>
    <row r="6">
      <c r="A6" s="80"/>
      <c r="B6" s="81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</row>
    <row r="7">
      <c r="A7" s="80"/>
      <c r="B7" s="81" t="s">
        <v>70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</row>
    <row r="8">
      <c r="A8" s="86"/>
      <c r="B8" s="87" t="s">
        <v>71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2"/>
      <c r="O8" s="82"/>
      <c r="P8" s="82"/>
      <c r="Q8" s="82"/>
      <c r="R8" s="82"/>
      <c r="S8" s="82"/>
      <c r="T8" s="82"/>
      <c r="U8" s="82"/>
      <c r="V8" s="82"/>
    </row>
    <row r="9">
      <c r="A9" s="80"/>
      <c r="B9" s="81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</row>
    <row r="10">
      <c r="A10" s="80"/>
      <c r="B10" s="81" t="s">
        <v>72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</row>
    <row r="11">
      <c r="A11" s="89"/>
      <c r="B11" s="90" t="s">
        <v>44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2"/>
      <c r="O11" s="82"/>
      <c r="P11" s="82"/>
      <c r="Q11" s="82"/>
      <c r="R11" s="82"/>
      <c r="S11" s="82"/>
      <c r="T11" s="82"/>
      <c r="U11" s="82"/>
      <c r="V11" s="82"/>
    </row>
    <row r="12">
      <c r="A12" s="80"/>
      <c r="B12" s="81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</row>
    <row r="13">
      <c r="A13" s="80"/>
      <c r="B13" s="81" t="s">
        <v>73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</row>
    <row r="14">
      <c r="A14" s="91"/>
      <c r="B14" s="92" t="s">
        <v>74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2"/>
      <c r="O14" s="82"/>
      <c r="P14" s="82"/>
      <c r="Q14" s="82"/>
      <c r="R14" s="82"/>
      <c r="S14" s="82"/>
      <c r="T14" s="82"/>
      <c r="U14" s="82"/>
      <c r="V14" s="82"/>
    </row>
    <row r="15">
      <c r="A15" s="93"/>
      <c r="B15" s="94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</row>
    <row r="16">
      <c r="A16" s="93"/>
      <c r="B16" s="95" t="s">
        <v>75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</row>
    <row r="17">
      <c r="A17" s="86"/>
      <c r="B17" s="87" t="s">
        <v>76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2"/>
      <c r="O17" s="82"/>
      <c r="P17" s="82"/>
      <c r="Q17" s="82"/>
      <c r="R17" s="82"/>
      <c r="S17" s="82"/>
      <c r="T17" s="82"/>
      <c r="U17" s="82"/>
      <c r="V17" s="82"/>
    </row>
    <row r="18">
      <c r="A18" s="80"/>
      <c r="B18" s="81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</row>
    <row r="19">
      <c r="A19" s="80"/>
      <c r="B19" s="81" t="s">
        <v>77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</row>
    <row r="20">
      <c r="A20" s="80"/>
      <c r="B20" s="81" t="s">
        <v>78</v>
      </c>
      <c r="C20" s="82"/>
      <c r="D20" s="82"/>
      <c r="E20" s="82"/>
      <c r="F20" s="82"/>
      <c r="G20" s="82"/>
      <c r="H20" s="82"/>
      <c r="I20" s="96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</row>
    <row r="21">
      <c r="A21" s="97"/>
      <c r="B21" s="98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</row>
    <row r="22">
      <c r="A22" s="79"/>
      <c r="B22" s="56"/>
    </row>
    <row r="23">
      <c r="A23" s="56"/>
      <c r="B23" s="56"/>
    </row>
    <row r="24">
      <c r="A24" s="56"/>
      <c r="B24" s="56"/>
    </row>
    <row r="25">
      <c r="A25" s="56"/>
      <c r="B25" s="56"/>
    </row>
    <row r="26">
      <c r="A26" s="56"/>
      <c r="B26" s="56"/>
      <c r="K26" s="99"/>
    </row>
  </sheetData>
  <hyperlinks>
    <hyperlink r:id="rId1" location="analysis" ref="B16"/>
  </hyperlin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56"/>
      <c r="K1" s="56"/>
      <c r="L1" s="56"/>
      <c r="M1" s="56"/>
      <c r="N1" s="56"/>
      <c r="O1" s="56"/>
    </row>
    <row r="2">
      <c r="A2" s="56"/>
      <c r="K2" s="56"/>
      <c r="L2" s="56"/>
      <c r="M2" s="56"/>
      <c r="N2" s="56"/>
      <c r="O2" s="56"/>
    </row>
    <row r="3">
      <c r="A3" s="56"/>
      <c r="K3" s="56"/>
      <c r="L3" s="56"/>
      <c r="M3" s="56"/>
      <c r="N3" s="56"/>
      <c r="O3" s="56"/>
    </row>
    <row r="4">
      <c r="A4" s="56"/>
      <c r="K4" s="56"/>
      <c r="L4" s="56"/>
      <c r="M4" s="56"/>
      <c r="N4" s="56"/>
      <c r="O4" s="56"/>
    </row>
    <row r="5">
      <c r="A5" s="56"/>
      <c r="K5" s="56"/>
      <c r="L5" s="56"/>
      <c r="M5" s="56"/>
      <c r="N5" s="56"/>
      <c r="O5" s="56"/>
    </row>
    <row r="6">
      <c r="A6" s="56"/>
      <c r="K6" s="56"/>
      <c r="L6" s="56"/>
      <c r="M6" s="56"/>
      <c r="N6" s="56"/>
      <c r="O6" s="56"/>
    </row>
    <row r="7">
      <c r="A7" s="56"/>
      <c r="K7" s="56"/>
      <c r="L7" s="56"/>
      <c r="M7" s="56"/>
      <c r="N7" s="56"/>
      <c r="O7" s="56"/>
    </row>
    <row r="8">
      <c r="A8" s="56"/>
      <c r="K8" s="56"/>
      <c r="L8" s="56"/>
      <c r="M8" s="56"/>
      <c r="N8" s="56"/>
      <c r="O8" s="56"/>
    </row>
    <row r="9">
      <c r="A9" s="56"/>
      <c r="K9" s="56"/>
      <c r="L9" s="56"/>
      <c r="M9" s="56"/>
      <c r="N9" s="56"/>
      <c r="O9" s="56"/>
    </row>
    <row r="10" ht="63.75" customHeight="1">
      <c r="A10" s="56"/>
      <c r="B10" s="100"/>
      <c r="C10" s="100"/>
      <c r="D10" s="100"/>
      <c r="E10" s="100"/>
      <c r="F10" s="100"/>
      <c r="G10" s="100"/>
      <c r="H10" s="100"/>
      <c r="I10" s="100"/>
      <c r="J10" s="100"/>
      <c r="K10" s="56"/>
      <c r="L10" s="56"/>
      <c r="M10" s="56"/>
      <c r="N10" s="56"/>
      <c r="O10" s="56"/>
    </row>
    <row r="11">
      <c r="A11" s="56"/>
      <c r="B11" s="101" t="s">
        <v>79</v>
      </c>
      <c r="C11" s="102"/>
      <c r="D11" s="102"/>
      <c r="E11" s="102"/>
      <c r="F11" s="102"/>
      <c r="G11" s="102"/>
      <c r="H11" s="102"/>
      <c r="I11" s="102"/>
      <c r="J11" s="103"/>
      <c r="K11" s="56"/>
      <c r="L11" s="56"/>
      <c r="M11" s="56"/>
      <c r="N11" s="56"/>
      <c r="O11" s="56"/>
    </row>
    <row r="12">
      <c r="A12" s="56"/>
      <c r="B12" s="104" t="s">
        <v>11</v>
      </c>
      <c r="C12" s="104" t="s">
        <v>80</v>
      </c>
      <c r="D12" s="104" t="s">
        <v>81</v>
      </c>
      <c r="E12" s="104" t="s">
        <v>82</v>
      </c>
      <c r="F12" s="104" t="s">
        <v>50</v>
      </c>
      <c r="G12" s="104" t="s">
        <v>83</v>
      </c>
      <c r="H12" s="104" t="s">
        <v>84</v>
      </c>
      <c r="I12" s="104" t="s">
        <v>85</v>
      </c>
      <c r="J12" s="104" t="s">
        <v>86</v>
      </c>
      <c r="K12" s="56"/>
      <c r="L12" s="56"/>
      <c r="M12" s="56"/>
      <c r="N12" s="56"/>
      <c r="O12" s="56"/>
    </row>
    <row r="13">
      <c r="A13" s="56"/>
      <c r="B13" s="105">
        <v>2012.0</v>
      </c>
      <c r="C13" s="106">
        <v>0.0</v>
      </c>
      <c r="D13" s="107" t="s">
        <v>87</v>
      </c>
      <c r="E13" s="107">
        <v>20.75</v>
      </c>
      <c r="F13" s="106">
        <v>0.0</v>
      </c>
      <c r="G13" s="107" t="s">
        <v>88</v>
      </c>
      <c r="H13" s="108">
        <v>0.08</v>
      </c>
      <c r="I13" s="109"/>
      <c r="J13" s="105" t="s">
        <v>89</v>
      </c>
      <c r="K13" s="56"/>
      <c r="L13" s="56"/>
      <c r="M13" s="56"/>
      <c r="N13" s="56"/>
      <c r="O13" s="56"/>
    </row>
    <row r="14">
      <c r="A14" s="56"/>
      <c r="B14" s="110">
        <v>2013.0</v>
      </c>
      <c r="C14" s="111">
        <v>0.0</v>
      </c>
      <c r="D14" s="112" t="s">
        <v>87</v>
      </c>
      <c r="E14" s="112">
        <v>20.34</v>
      </c>
      <c r="F14" s="113">
        <v>0.0</v>
      </c>
      <c r="G14" s="112" t="s">
        <v>90</v>
      </c>
      <c r="H14" s="114">
        <v>0.14</v>
      </c>
      <c r="I14" s="115"/>
      <c r="J14" s="110" t="s">
        <v>91</v>
      </c>
      <c r="K14" s="56"/>
      <c r="L14" s="56"/>
      <c r="M14" s="56"/>
      <c r="N14" s="56"/>
      <c r="O14" s="56"/>
    </row>
    <row r="15">
      <c r="A15" s="56"/>
      <c r="B15" s="105">
        <v>2014.0</v>
      </c>
      <c r="C15" s="106">
        <v>0.0</v>
      </c>
      <c r="D15" s="107" t="s">
        <v>87</v>
      </c>
      <c r="E15" s="107">
        <v>16.32</v>
      </c>
      <c r="F15" s="106">
        <v>0.0</v>
      </c>
      <c r="G15" s="107" t="s">
        <v>92</v>
      </c>
      <c r="H15" s="108">
        <v>0.38</v>
      </c>
      <c r="I15" s="109"/>
      <c r="J15" s="105" t="s">
        <v>93</v>
      </c>
      <c r="K15" s="56"/>
      <c r="L15" s="56"/>
      <c r="M15" s="56"/>
      <c r="N15" s="56"/>
      <c r="O15" s="56"/>
    </row>
    <row r="16">
      <c r="A16" s="56"/>
      <c r="B16" s="110">
        <v>2015.0</v>
      </c>
      <c r="C16" s="111">
        <v>0.0</v>
      </c>
      <c r="D16" s="112" t="s">
        <v>87</v>
      </c>
      <c r="E16" s="112">
        <v>30.1</v>
      </c>
      <c r="F16" s="113">
        <v>0.0</v>
      </c>
      <c r="G16" s="112" t="s">
        <v>94</v>
      </c>
      <c r="H16" s="114">
        <v>0.09</v>
      </c>
      <c r="I16" s="115"/>
      <c r="J16" s="110" t="s">
        <v>95</v>
      </c>
      <c r="K16" s="56"/>
      <c r="L16" s="56"/>
      <c r="M16" s="56"/>
      <c r="N16" s="56"/>
      <c r="O16" s="56"/>
    </row>
    <row r="17">
      <c r="A17" s="56"/>
      <c r="B17" s="105">
        <v>2016.0</v>
      </c>
      <c r="C17" s="106">
        <v>0.0384</v>
      </c>
      <c r="D17" s="107" t="s">
        <v>96</v>
      </c>
      <c r="E17" s="107">
        <v>23.43</v>
      </c>
      <c r="F17" s="106">
        <v>0.009</v>
      </c>
      <c r="G17" s="107" t="s">
        <v>97</v>
      </c>
      <c r="H17" s="108">
        <v>0.1</v>
      </c>
      <c r="I17" s="109"/>
      <c r="J17" s="105" t="s">
        <v>98</v>
      </c>
      <c r="K17" s="56"/>
      <c r="L17" s="56"/>
      <c r="M17" s="56"/>
      <c r="N17" s="56"/>
      <c r="O17" s="56"/>
    </row>
    <row r="18">
      <c r="A18" s="56"/>
      <c r="B18" s="110">
        <v>2017.0</v>
      </c>
      <c r="C18" s="111">
        <v>0.0039</v>
      </c>
      <c r="D18" s="112" t="s">
        <v>99</v>
      </c>
      <c r="E18" s="112">
        <v>25.5</v>
      </c>
      <c r="F18" s="113">
        <v>0.001</v>
      </c>
      <c r="G18" s="112" t="s">
        <v>100</v>
      </c>
      <c r="H18" s="114">
        <v>0.19</v>
      </c>
      <c r="I18" s="115"/>
      <c r="J18" s="110" t="s">
        <v>101</v>
      </c>
      <c r="K18" s="56"/>
      <c r="L18" s="56"/>
      <c r="M18" s="56"/>
      <c r="N18" s="56"/>
      <c r="O18" s="56"/>
    </row>
    <row r="19">
      <c r="A19" s="56"/>
      <c r="B19" s="105">
        <v>2018.0</v>
      </c>
      <c r="C19" s="106">
        <v>0.0044</v>
      </c>
      <c r="D19" s="107" t="s">
        <v>102</v>
      </c>
      <c r="E19" s="107">
        <v>26.2</v>
      </c>
      <c r="F19" s="106">
        <v>0.0012</v>
      </c>
      <c r="G19" s="107" t="s">
        <v>103</v>
      </c>
      <c r="H19" s="108">
        <v>0.19</v>
      </c>
      <c r="I19" s="109"/>
      <c r="J19" s="105" t="s">
        <v>104</v>
      </c>
      <c r="K19" s="56"/>
      <c r="L19" s="56"/>
      <c r="M19" s="56"/>
      <c r="N19" s="56"/>
      <c r="O19" s="56"/>
    </row>
    <row r="20">
      <c r="A20" s="56"/>
      <c r="B20" s="110">
        <v>2019.0</v>
      </c>
      <c r="C20" s="111">
        <v>0.0045</v>
      </c>
      <c r="D20" s="112" t="s">
        <v>105</v>
      </c>
      <c r="E20" s="112">
        <v>29.2</v>
      </c>
      <c r="F20" s="113">
        <v>0.0013</v>
      </c>
      <c r="G20" s="112" t="s">
        <v>106</v>
      </c>
      <c r="H20" s="114">
        <v>0.23</v>
      </c>
      <c r="I20" s="115"/>
      <c r="J20" s="110" t="s">
        <v>107</v>
      </c>
      <c r="K20" s="56"/>
      <c r="L20" s="56"/>
      <c r="M20" s="56"/>
      <c r="N20" s="56"/>
      <c r="O20" s="56"/>
    </row>
    <row r="21">
      <c r="A21" s="56"/>
      <c r="B21" s="105">
        <v>2020.0</v>
      </c>
      <c r="C21" s="106">
        <v>0.0029</v>
      </c>
      <c r="D21" s="107" t="s">
        <v>99</v>
      </c>
      <c r="E21" s="107">
        <v>34.6</v>
      </c>
      <c r="F21" s="106">
        <v>0.001</v>
      </c>
      <c r="G21" s="107" t="s">
        <v>108</v>
      </c>
      <c r="H21" s="108">
        <v>0.26</v>
      </c>
      <c r="I21" s="109"/>
      <c r="J21" s="105" t="s">
        <v>109</v>
      </c>
      <c r="K21" s="56"/>
      <c r="L21" s="56"/>
      <c r="M21" s="56"/>
      <c r="N21" s="56"/>
      <c r="O21" s="56"/>
    </row>
    <row r="22">
      <c r="A22" s="56"/>
      <c r="B22" s="110">
        <v>2021.0</v>
      </c>
      <c r="C22" s="111">
        <v>-0.0146</v>
      </c>
      <c r="D22" s="112" t="s">
        <v>110</v>
      </c>
      <c r="E22" s="112">
        <v>-4.11</v>
      </c>
      <c r="F22" s="113">
        <v>6.0E-4</v>
      </c>
      <c r="G22" s="112" t="s">
        <v>111</v>
      </c>
      <c r="H22" s="114">
        <v>-0.36</v>
      </c>
      <c r="I22" s="115"/>
      <c r="J22" s="110" t="s">
        <v>112</v>
      </c>
      <c r="K22" s="56"/>
      <c r="L22" s="56"/>
      <c r="M22" s="56"/>
      <c r="N22" s="56"/>
      <c r="O22" s="56"/>
    </row>
    <row r="23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</row>
    <row r="24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</row>
    <row r="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</row>
    <row r="26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7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</row>
    <row r="28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</row>
    <row r="29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</row>
    <row r="31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</row>
    <row r="32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</row>
    <row r="33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</row>
    <row r="34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</row>
    <row r="3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</row>
    <row r="36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</row>
    <row r="37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</row>
    <row r="38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</row>
    <row r="39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</row>
    <row r="40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</row>
    <row r="41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</row>
    <row r="42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</row>
    <row r="44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</row>
    <row r="45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</row>
    <row r="46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</row>
    <row r="47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</row>
    <row r="48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</row>
    <row r="49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</row>
    <row r="50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  <row r="5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</row>
    <row r="53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</row>
    <row r="54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</row>
    <row r="5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</row>
    <row r="56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</row>
    <row r="57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</row>
    <row r="58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</row>
    <row r="59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</row>
    <row r="60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</row>
    <row r="61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</row>
    <row r="6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</row>
    <row r="63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</row>
    <row r="64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</row>
    <row r="6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</row>
    <row r="66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</row>
    <row r="67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</row>
    <row r="68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</row>
    <row r="69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</row>
    <row r="70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</row>
    <row r="71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</row>
    <row r="72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</row>
    <row r="73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</row>
    <row r="74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</row>
    <row r="75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</row>
    <row r="76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</row>
    <row r="77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</row>
    <row r="78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</row>
    <row r="79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</row>
    <row r="80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</row>
    <row r="81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</row>
    <row r="82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</row>
    <row r="83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</row>
    <row r="84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</row>
    <row r="85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</row>
    <row r="86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</row>
    <row r="87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</row>
    <row r="88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</row>
    <row r="89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</row>
    <row r="90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</row>
    <row r="91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</row>
    <row r="92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</row>
    <row r="93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</row>
    <row r="94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</row>
    <row r="95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</row>
    <row r="96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</row>
    <row r="97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</row>
    <row r="98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</row>
    <row r="99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</row>
    <row r="100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</row>
    <row r="101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</row>
    <row r="102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</row>
    <row r="103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</row>
    <row r="104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</row>
    <row r="10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</row>
    <row r="106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</row>
    <row r="107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</row>
    <row r="108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</row>
    <row r="109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</row>
    <row r="110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</row>
    <row r="111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</row>
    <row r="112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</row>
    <row r="113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</row>
    <row r="114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</row>
    <row r="11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</row>
    <row r="116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</row>
    <row r="117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</row>
    <row r="118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</row>
    <row r="119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</row>
    <row r="120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</row>
    <row r="121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</row>
    <row r="122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</row>
    <row r="123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</row>
    <row r="124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</row>
    <row r="125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</row>
    <row r="126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</row>
    <row r="127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</row>
    <row r="128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</row>
    <row r="129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</row>
    <row r="130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</row>
    <row r="131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</row>
    <row r="132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</row>
    <row r="133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</row>
    <row r="134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</row>
    <row r="135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</row>
    <row r="136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</row>
    <row r="137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</row>
    <row r="138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</row>
    <row r="139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</row>
    <row r="140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</row>
    <row r="141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</row>
    <row r="142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</row>
    <row r="143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</row>
    <row r="144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</row>
    <row r="145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</row>
    <row r="146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</row>
    <row r="147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</row>
    <row r="148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</row>
    <row r="149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</row>
    <row r="150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</row>
    <row r="151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</row>
    <row r="152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</row>
    <row r="153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</row>
    <row r="154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</row>
    <row r="155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</row>
    <row r="156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</row>
    <row r="157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</row>
    <row r="158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</row>
    <row r="159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</row>
    <row r="160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</row>
    <row r="161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</row>
    <row r="162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</row>
    <row r="163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</row>
    <row r="164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</row>
    <row r="165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</row>
    <row r="166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</row>
    <row r="167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</row>
    <row r="168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</row>
    <row r="169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</row>
    <row r="170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</row>
    <row r="171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</row>
    <row r="172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</row>
    <row r="173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</row>
    <row r="174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</row>
    <row r="175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</row>
    <row r="176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</row>
    <row r="177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</row>
    <row r="178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</row>
    <row r="179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</row>
    <row r="180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</row>
    <row r="181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</row>
    <row r="182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</row>
    <row r="183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</row>
    <row r="184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</row>
  </sheetData>
  <mergeCells count="2">
    <mergeCell ref="B1:J9"/>
    <mergeCell ref="B11:J1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24.43"/>
    <col customWidth="1" min="4" max="4" width="226.14"/>
  </cols>
  <sheetData>
    <row r="1">
      <c r="A1" s="56"/>
      <c r="B1" s="56"/>
      <c r="C1" s="56"/>
      <c r="D1" s="56"/>
      <c r="E1" s="56"/>
      <c r="F1" s="56"/>
      <c r="G1" s="56"/>
      <c r="H1" s="56"/>
      <c r="I1" s="56"/>
    </row>
    <row r="2">
      <c r="A2" s="56"/>
      <c r="B2" s="116">
        <v>1.0</v>
      </c>
      <c r="C2" s="116" t="s">
        <v>113</v>
      </c>
      <c r="D2" s="117" t="s">
        <v>114</v>
      </c>
      <c r="E2" s="56"/>
      <c r="F2" s="56"/>
      <c r="G2" s="56"/>
      <c r="H2" s="56"/>
      <c r="I2" s="56"/>
    </row>
    <row r="3">
      <c r="A3" s="56"/>
      <c r="B3" s="118"/>
      <c r="C3" s="118"/>
      <c r="D3" s="119" t="s">
        <v>115</v>
      </c>
      <c r="E3" s="56"/>
      <c r="F3" s="56"/>
      <c r="G3" s="56"/>
      <c r="H3" s="56"/>
      <c r="I3" s="56"/>
    </row>
    <row r="4">
      <c r="A4" s="56"/>
      <c r="B4" s="120"/>
      <c r="C4" s="121"/>
      <c r="D4" s="122" t="s">
        <v>116</v>
      </c>
      <c r="E4" s="56"/>
      <c r="F4" s="56"/>
      <c r="G4" s="56"/>
      <c r="H4" s="56"/>
      <c r="I4" s="56"/>
    </row>
    <row r="5">
      <c r="A5" s="56"/>
      <c r="B5" s="123"/>
      <c r="C5" s="124"/>
      <c r="D5" s="124"/>
      <c r="E5" s="56"/>
      <c r="F5" s="56"/>
      <c r="G5" s="56"/>
      <c r="H5" s="56"/>
      <c r="I5" s="56"/>
    </row>
    <row r="6">
      <c r="A6" s="56"/>
      <c r="B6" s="125">
        <v>2.0</v>
      </c>
      <c r="C6" s="125" t="s">
        <v>117</v>
      </c>
      <c r="D6" s="126" t="s">
        <v>118</v>
      </c>
      <c r="E6" s="56"/>
      <c r="F6" s="56"/>
      <c r="G6" s="56"/>
      <c r="H6" s="56"/>
      <c r="I6" s="56"/>
    </row>
    <row r="7">
      <c r="A7" s="56"/>
      <c r="B7" s="118"/>
      <c r="C7" s="118"/>
      <c r="D7" s="119" t="s">
        <v>119</v>
      </c>
      <c r="E7" s="56"/>
      <c r="F7" s="56"/>
      <c r="G7" s="56"/>
      <c r="H7" s="56"/>
      <c r="I7" s="56"/>
    </row>
    <row r="8">
      <c r="A8" s="56"/>
      <c r="B8" s="127"/>
      <c r="C8" s="128"/>
      <c r="D8" s="129"/>
      <c r="E8" s="56"/>
      <c r="F8" s="56"/>
      <c r="G8" s="56"/>
      <c r="H8" s="56"/>
      <c r="I8" s="56"/>
    </row>
    <row r="9">
      <c r="A9" s="56"/>
      <c r="B9" s="125">
        <v>3.0</v>
      </c>
      <c r="C9" s="125" t="s">
        <v>120</v>
      </c>
      <c r="D9" s="126" t="s">
        <v>121</v>
      </c>
      <c r="E9" s="56"/>
      <c r="F9" s="56"/>
      <c r="G9" s="56"/>
      <c r="H9" s="56"/>
      <c r="I9" s="56"/>
    </row>
    <row r="10">
      <c r="A10" s="56"/>
      <c r="B10" s="118"/>
      <c r="C10" s="118"/>
      <c r="D10" s="130" t="s">
        <v>122</v>
      </c>
      <c r="E10" s="56"/>
      <c r="F10" s="56"/>
      <c r="G10" s="56"/>
      <c r="H10" s="56"/>
      <c r="I10" s="56"/>
    </row>
    <row r="11">
      <c r="A11" s="56"/>
      <c r="B11" s="120"/>
      <c r="C11" s="121"/>
      <c r="D11" s="122" t="s">
        <v>123</v>
      </c>
      <c r="E11" s="56"/>
      <c r="F11" s="56"/>
      <c r="G11" s="56"/>
      <c r="H11" s="56"/>
      <c r="I11" s="56"/>
    </row>
    <row r="12">
      <c r="A12" s="56"/>
      <c r="B12" s="127"/>
      <c r="C12" s="128"/>
      <c r="D12" s="131"/>
      <c r="E12" s="56"/>
      <c r="F12" s="56"/>
      <c r="G12" s="56"/>
      <c r="H12" s="56"/>
      <c r="I12" s="56"/>
    </row>
    <row r="13">
      <c r="A13" s="56"/>
      <c r="B13" s="125">
        <v>4.0</v>
      </c>
      <c r="C13" s="125" t="s">
        <v>124</v>
      </c>
      <c r="D13" s="126" t="s">
        <v>125</v>
      </c>
      <c r="E13" s="56"/>
      <c r="F13" s="56"/>
      <c r="G13" s="56"/>
      <c r="H13" s="56"/>
      <c r="I13" s="56"/>
    </row>
    <row r="14">
      <c r="A14" s="56"/>
      <c r="B14" s="118"/>
      <c r="C14" s="118"/>
      <c r="D14" s="119" t="s">
        <v>126</v>
      </c>
      <c r="E14" s="56"/>
      <c r="F14" s="56"/>
      <c r="G14" s="56"/>
      <c r="H14" s="56"/>
      <c r="I14" s="56"/>
    </row>
    <row r="15">
      <c r="A15" s="56"/>
      <c r="B15" s="132"/>
      <c r="C15" s="133"/>
      <c r="D15" s="129"/>
      <c r="E15" s="56"/>
      <c r="F15" s="56"/>
      <c r="G15" s="56"/>
      <c r="H15" s="56"/>
      <c r="I15" s="56"/>
    </row>
    <row r="16">
      <c r="A16" s="56"/>
      <c r="B16" s="125">
        <v>5.0</v>
      </c>
      <c r="C16" s="134" t="s">
        <v>127</v>
      </c>
      <c r="D16" s="135" t="s">
        <v>128</v>
      </c>
      <c r="E16" s="56"/>
      <c r="F16" s="56"/>
      <c r="G16" s="56"/>
      <c r="H16" s="56"/>
      <c r="I16" s="56"/>
    </row>
    <row r="17">
      <c r="A17" s="56"/>
      <c r="B17" s="53"/>
      <c r="C17" s="53"/>
      <c r="D17" s="136" t="s">
        <v>129</v>
      </c>
      <c r="E17" s="56"/>
      <c r="F17" s="56"/>
      <c r="G17" s="56"/>
      <c r="H17" s="56"/>
      <c r="I17" s="56"/>
    </row>
    <row r="18">
      <c r="A18" s="56"/>
      <c r="B18" s="56"/>
      <c r="C18" s="56"/>
      <c r="D18" s="56"/>
      <c r="E18" s="56"/>
      <c r="F18" s="56"/>
      <c r="G18" s="56"/>
      <c r="H18" s="56"/>
      <c r="I18" s="56"/>
    </row>
    <row r="19">
      <c r="A19" s="56"/>
      <c r="B19" s="56"/>
      <c r="C19" s="137" t="s">
        <v>130</v>
      </c>
      <c r="D19" s="138" t="s">
        <v>131</v>
      </c>
      <c r="E19" s="56"/>
      <c r="F19" s="56"/>
      <c r="G19" s="56"/>
      <c r="H19" s="56"/>
      <c r="I19" s="56"/>
    </row>
    <row r="20">
      <c r="A20" s="56"/>
      <c r="B20" s="56"/>
      <c r="C20" s="138" t="s">
        <v>132</v>
      </c>
      <c r="D20" s="56"/>
      <c r="E20" s="56"/>
      <c r="F20" s="56"/>
      <c r="G20" s="56"/>
      <c r="H20" s="56"/>
      <c r="I20" s="56"/>
    </row>
    <row r="21">
      <c r="A21" s="56"/>
      <c r="B21" s="56"/>
      <c r="C21" s="56"/>
      <c r="D21" s="56"/>
      <c r="E21" s="56"/>
      <c r="F21" s="56"/>
      <c r="G21" s="56"/>
      <c r="H21" s="56"/>
      <c r="I21" s="56"/>
    </row>
    <row r="22">
      <c r="A22" s="56"/>
      <c r="B22" s="56"/>
      <c r="C22" s="56"/>
      <c r="D22" s="56"/>
      <c r="E22" s="56"/>
      <c r="F22" s="56"/>
      <c r="G22" s="56"/>
      <c r="H22" s="56"/>
      <c r="I22" s="56"/>
    </row>
    <row r="23">
      <c r="A23" s="56"/>
      <c r="B23" s="56"/>
      <c r="C23" s="56"/>
      <c r="D23" s="56"/>
      <c r="E23" s="56"/>
      <c r="F23" s="56"/>
      <c r="G23" s="56"/>
      <c r="H23" s="56"/>
      <c r="I23" s="56"/>
    </row>
    <row r="24">
      <c r="A24" s="56"/>
      <c r="B24" s="56"/>
      <c r="C24" s="56"/>
      <c r="D24" s="56"/>
      <c r="E24" s="56"/>
      <c r="F24" s="56"/>
      <c r="G24" s="56"/>
      <c r="H24" s="56"/>
      <c r="I24" s="56"/>
    </row>
    <row r="25">
      <c r="A25" s="56"/>
      <c r="B25" s="56"/>
      <c r="C25" s="56"/>
      <c r="D25" s="56"/>
      <c r="E25" s="56"/>
      <c r="F25" s="56"/>
      <c r="G25" s="56"/>
      <c r="H25" s="56"/>
      <c r="I25" s="56"/>
    </row>
    <row r="26">
      <c r="A26" s="56"/>
      <c r="B26" s="56"/>
      <c r="C26" s="56"/>
      <c r="D26" s="56"/>
      <c r="E26" s="56"/>
      <c r="F26" s="56"/>
      <c r="G26" s="56"/>
      <c r="H26" s="56"/>
      <c r="I26" s="56"/>
    </row>
    <row r="27">
      <c r="A27" s="56"/>
      <c r="B27" s="56"/>
      <c r="C27" s="56"/>
      <c r="D27" s="56"/>
      <c r="E27" s="56"/>
      <c r="F27" s="56"/>
      <c r="G27" s="56"/>
      <c r="H27" s="56"/>
      <c r="I27" s="56"/>
    </row>
    <row r="28">
      <c r="A28" s="56"/>
      <c r="B28" s="56"/>
      <c r="C28" s="56"/>
      <c r="D28" s="56"/>
      <c r="E28" s="56"/>
      <c r="F28" s="56"/>
      <c r="G28" s="56"/>
      <c r="H28" s="56"/>
      <c r="I28" s="56"/>
    </row>
    <row r="29">
      <c r="A29" s="56"/>
      <c r="B29" s="56"/>
      <c r="C29" s="56"/>
      <c r="D29" s="56"/>
      <c r="E29" s="56"/>
      <c r="F29" s="56"/>
      <c r="G29" s="56"/>
      <c r="H29" s="56"/>
      <c r="I29" s="56"/>
    </row>
    <row r="30">
      <c r="A30" s="56"/>
      <c r="B30" s="56"/>
      <c r="C30" s="56"/>
      <c r="D30" s="56"/>
      <c r="E30" s="56"/>
      <c r="F30" s="56"/>
      <c r="G30" s="56"/>
      <c r="H30" s="56"/>
      <c r="I30" s="56"/>
    </row>
    <row r="31">
      <c r="A31" s="56"/>
      <c r="B31" s="56"/>
      <c r="C31" s="56"/>
      <c r="D31" s="56"/>
      <c r="E31" s="56"/>
      <c r="F31" s="56"/>
      <c r="G31" s="56"/>
      <c r="H31" s="56"/>
      <c r="I31" s="56"/>
    </row>
    <row r="32">
      <c r="A32" s="56"/>
      <c r="B32" s="56"/>
      <c r="C32" s="56"/>
      <c r="D32" s="56"/>
      <c r="E32" s="56"/>
      <c r="F32" s="56"/>
      <c r="G32" s="56"/>
      <c r="H32" s="56"/>
      <c r="I32" s="56"/>
    </row>
    <row r="33">
      <c r="A33" s="56"/>
      <c r="B33" s="56"/>
      <c r="C33" s="56"/>
      <c r="D33" s="56"/>
      <c r="E33" s="56"/>
      <c r="F33" s="56"/>
      <c r="G33" s="56"/>
      <c r="H33" s="56"/>
      <c r="I33" s="56"/>
    </row>
  </sheetData>
  <mergeCells count="10">
    <mergeCell ref="B13:B14"/>
    <mergeCell ref="B16:B17"/>
    <mergeCell ref="C16:C17"/>
    <mergeCell ref="B2:B3"/>
    <mergeCell ref="C2:C3"/>
    <mergeCell ref="B6:B7"/>
    <mergeCell ref="C6:C7"/>
    <mergeCell ref="B9:B10"/>
    <mergeCell ref="C9:C10"/>
    <mergeCell ref="C13:C14"/>
  </mergeCells>
  <drawing r:id="rId1"/>
</worksheet>
</file>