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hidePivotFieldList="1" defaultThemeVersion="166925"/>
  <mc:AlternateContent xmlns:mc="http://schemas.openxmlformats.org/markup-compatibility/2006">
    <mc:Choice Requires="x15">
      <x15ac:absPath xmlns:x15ac="http://schemas.microsoft.com/office/spreadsheetml/2010/11/ac" url="C:\Users\aagam\Downloads\"/>
    </mc:Choice>
  </mc:AlternateContent>
  <xr:revisionPtr revIDLastSave="0" documentId="13_ncr:1_{89A04381-5FB2-420E-89AC-A21D86CB71E6}" xr6:coauthVersionLast="47" xr6:coauthVersionMax="47" xr10:uidLastSave="{00000000-0000-0000-0000-000000000000}"/>
  <workbookProtection workbookAlgorithmName="SHA-512" workbookHashValue="8zgqstyz+otxgILlht6Ppd1OOCrHKZSbcsoNIA4qOTlVlj6ja5A4z7guy0BRoyvpXgn+L2VAEn47fv3umpdleA==" workbookSaltValue="dA+mRyCO9pgTH8g7ueFuNQ==" workbookSpinCount="100000" lockStructure="1"/>
  <bookViews>
    <workbookView xWindow="-120" yWindow="-120" windowWidth="29040" windowHeight="15720" xr2:uid="{00000000-000D-0000-FFFF-FFFF00000000}"/>
  </bookViews>
  <sheets>
    <sheet name="Pricing" sheetId="1" r:id="rId1"/>
    <sheet name="Sales" sheetId="2" r:id="rId2"/>
    <sheet name="Pivot" sheetId="3" r:id="rId3"/>
    <sheet name="Taxes" sheetId="4" r:id="rId4"/>
    <sheet name="States" sheetId="5" r:id="rId5"/>
    <sheet name="Charts" sheetId="9"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ales">Taxes!$D$16:$D$21</definedName>
    <definedName name="Slicer_State">#N/A</definedName>
    <definedName name="tax">Taxes!$F$15:$H$15</definedName>
  </definedNames>
  <calcPr calcId="191029"/>
  <pivotCaches>
    <pivotCache cacheId="0"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9" l="1"/>
  <c r="I7" i="9"/>
  <c r="I6" i="9"/>
  <c r="I5" i="9"/>
  <c r="I4" i="9"/>
  <c r="I3" i="9"/>
  <c r="L34" i="8" l="1"/>
  <c r="L33" i="8"/>
  <c r="L32" i="8"/>
  <c r="L31" i="8"/>
  <c r="L30" i="8"/>
  <c r="L29" i="8"/>
  <c r="L28" i="8"/>
  <c r="L27" i="8"/>
  <c r="L26" i="8"/>
  <c r="L25" i="8"/>
  <c r="H34" i="8"/>
  <c r="H33" i="8"/>
  <c r="H32" i="8"/>
  <c r="H31" i="8"/>
  <c r="H30" i="8"/>
  <c r="H29" i="8"/>
  <c r="H28" i="8"/>
  <c r="H27" i="8"/>
  <c r="H26" i="8"/>
  <c r="H25" i="8"/>
  <c r="C26" i="8"/>
  <c r="C27" i="8"/>
  <c r="C28" i="8"/>
  <c r="C29" i="8"/>
  <c r="C30" i="8"/>
  <c r="C31" i="8"/>
  <c r="C32" i="8"/>
  <c r="C33" i="8"/>
  <c r="C34" i="8"/>
  <c r="C25" i="8"/>
  <c r="D6" i="8"/>
  <c r="F6" i="8" s="1"/>
  <c r="D7" i="8"/>
  <c r="F7" i="8" s="1"/>
  <c r="D8" i="8"/>
  <c r="F8" i="8" s="1"/>
  <c r="D9" i="8"/>
  <c r="F9" i="8" s="1"/>
  <c r="D10" i="8"/>
  <c r="F10" i="8" s="1"/>
  <c r="D5" i="8"/>
  <c r="D6" i="4"/>
  <c r="F6" i="4" s="1"/>
  <c r="H21" i="4"/>
  <c r="G18" i="4"/>
  <c r="F21" i="4"/>
  <c r="D21" i="4"/>
  <c r="G21" i="4" s="1"/>
  <c r="D20" i="4"/>
  <c r="G20" i="4" s="1"/>
  <c r="D19" i="4"/>
  <c r="G19" i="4" s="1"/>
  <c r="D18" i="4"/>
  <c r="F18" i="4" s="1"/>
  <c r="D17" i="4"/>
  <c r="F17" i="4" s="1"/>
  <c r="D16" i="4"/>
  <c r="G16" i="4" s="1"/>
  <c r="D7" i="4"/>
  <c r="F7" i="4" s="1"/>
  <c r="D8" i="4"/>
  <c r="H8" i="4" s="1"/>
  <c r="D9" i="4"/>
  <c r="H9" i="4" s="1"/>
  <c r="D10" i="4"/>
  <c r="F10" i="4" s="1"/>
  <c r="D11" i="4"/>
  <c r="F11" i="4" s="1"/>
  <c r="G9" i="4" l="1"/>
  <c r="K7" i="5" s="1"/>
  <c r="F20" i="4"/>
  <c r="H18" i="4"/>
  <c r="G10" i="4"/>
  <c r="K8" i="5" s="1"/>
  <c r="G8" i="4"/>
  <c r="K6" i="5" s="1"/>
  <c r="F19" i="4"/>
  <c r="H17" i="4"/>
  <c r="F9" i="4"/>
  <c r="H7" i="4"/>
  <c r="F16" i="4"/>
  <c r="G17" i="4"/>
  <c r="G7" i="4"/>
  <c r="K5" i="5" s="1"/>
  <c r="H16" i="4"/>
  <c r="G11" i="4"/>
  <c r="K9" i="5" s="1"/>
  <c r="H20" i="4"/>
  <c r="H19" i="4"/>
  <c r="H10" i="4"/>
  <c r="H11" i="4"/>
  <c r="F8" i="4"/>
  <c r="D11" i="8"/>
  <c r="F5" i="8"/>
  <c r="F11" i="8" s="1"/>
  <c r="G6" i="4"/>
  <c r="K4" i="5" s="1"/>
  <c r="H6" i="4"/>
  <c r="E101" i="2"/>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E142" i="2"/>
  <c r="F142" i="2"/>
  <c r="E143" i="2"/>
  <c r="F143" i="2"/>
  <c r="E144" i="2"/>
  <c r="F144" i="2"/>
  <c r="E145" i="2"/>
  <c r="F145" i="2"/>
  <c r="E146" i="2"/>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162" i="2"/>
  <c r="F162" i="2"/>
  <c r="E163" i="2"/>
  <c r="F163" i="2"/>
  <c r="E164" i="2"/>
  <c r="F164" i="2"/>
  <c r="E165" i="2"/>
  <c r="F165" i="2"/>
  <c r="E166" i="2"/>
  <c r="F166" i="2"/>
  <c r="E167" i="2"/>
  <c r="F167" i="2"/>
  <c r="E168" i="2"/>
  <c r="F168" i="2"/>
  <c r="E169" i="2"/>
  <c r="F169" i="2"/>
  <c r="E170" i="2"/>
  <c r="F170" i="2"/>
  <c r="E171" i="2"/>
  <c r="F171" i="2"/>
  <c r="E172" i="2"/>
  <c r="F172" i="2"/>
  <c r="E173" i="2"/>
  <c r="F173" i="2"/>
  <c r="E174" i="2"/>
  <c r="F174" i="2"/>
  <c r="E175" i="2"/>
  <c r="F175" i="2"/>
  <c r="E176" i="2"/>
  <c r="F176" i="2"/>
  <c r="E177" i="2"/>
  <c r="F177" i="2"/>
  <c r="E178" i="2"/>
  <c r="F178" i="2"/>
  <c r="E179" i="2"/>
  <c r="F179" i="2"/>
  <c r="E180" i="2"/>
  <c r="F180" i="2"/>
  <c r="E181" i="2"/>
  <c r="F181" i="2"/>
  <c r="E182" i="2"/>
  <c r="F182" i="2"/>
  <c r="E183" i="2"/>
  <c r="F183" i="2"/>
  <c r="E184" i="2"/>
  <c r="F184" i="2"/>
  <c r="E185" i="2"/>
  <c r="F185" i="2"/>
  <c r="E186" i="2"/>
  <c r="F186" i="2"/>
  <c r="E187" i="2"/>
  <c r="F187" i="2"/>
  <c r="E188" i="2"/>
  <c r="F188" i="2"/>
  <c r="E189" i="2"/>
  <c r="F189" i="2"/>
  <c r="E190" i="2"/>
  <c r="F190" i="2"/>
  <c r="E191" i="2"/>
  <c r="F191" i="2"/>
  <c r="E192" i="2"/>
  <c r="F192" i="2"/>
  <c r="E193" i="2"/>
  <c r="F193" i="2"/>
  <c r="E194" i="2"/>
  <c r="F194" i="2"/>
  <c r="E195" i="2"/>
  <c r="F195" i="2"/>
  <c r="E196" i="2"/>
  <c r="F196" i="2"/>
  <c r="E197" i="2"/>
  <c r="F197" i="2"/>
  <c r="E198" i="2"/>
  <c r="F198" i="2"/>
  <c r="E199" i="2"/>
  <c r="F199" i="2"/>
  <c r="E200" i="2"/>
  <c r="F200" i="2"/>
  <c r="E201" i="2"/>
  <c r="F201" i="2"/>
  <c r="E202" i="2"/>
  <c r="F202" i="2"/>
  <c r="E203" i="2"/>
  <c r="F203"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4" i="2"/>
  <c r="P4" i="9" l="1"/>
  <c r="P5" i="9"/>
  <c r="P6" i="9"/>
  <c r="P3" i="9"/>
  <c r="C18" i="8"/>
  <c r="H19" i="8"/>
  <c r="L22" i="8"/>
  <c r="I8" i="4"/>
  <c r="I9" i="4"/>
  <c r="I11" i="4"/>
  <c r="I10" i="4"/>
  <c r="I6" i="4"/>
  <c r="I7" i="4"/>
  <c r="D28" i="8"/>
  <c r="D32" i="8"/>
  <c r="D29" i="8"/>
  <c r="D33" i="8"/>
  <c r="D26" i="8"/>
  <c r="D30" i="8"/>
  <c r="D34" i="8"/>
  <c r="D36" i="8" s="1"/>
  <c r="D27" i="8"/>
  <c r="D31" i="8"/>
  <c r="D25" i="8"/>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4" i="2"/>
  <c r="M31" i="8" l="1"/>
  <c r="M32" i="8"/>
  <c r="M33" i="8"/>
  <c r="M34" i="8"/>
  <c r="M36" i="8" s="1"/>
  <c r="M30" i="8"/>
  <c r="M26" i="8"/>
  <c r="M27" i="8"/>
  <c r="M28" i="8"/>
  <c r="M29" i="8"/>
  <c r="M25" i="8"/>
  <c r="I26" i="8"/>
  <c r="I29" i="8"/>
  <c r="I33" i="8"/>
  <c r="I34" i="8"/>
  <c r="I36" i="8" s="1"/>
  <c r="I30" i="8"/>
  <c r="I31" i="8"/>
  <c r="I27" i="8"/>
  <c r="I32" i="8"/>
  <c r="I25" i="8"/>
  <c r="I28" i="8"/>
  <c r="J9" i="5"/>
  <c r="J8" i="5"/>
  <c r="J7" i="5"/>
  <c r="J6" i="5"/>
  <c r="J5" i="5"/>
  <c r="J4" i="5"/>
  <c r="J10" i="5" s="1"/>
  <c r="I9" i="5"/>
  <c r="I8" i="5"/>
  <c r="I7" i="5"/>
  <c r="I6" i="5"/>
  <c r="I5" i="5"/>
  <c r="I4" i="5"/>
  <c r="H9" i="5"/>
  <c r="H8" i="5"/>
  <c r="H7" i="5"/>
  <c r="H6" i="5"/>
  <c r="H5" i="5"/>
  <c r="H4" i="5"/>
  <c r="H10" i="5" s="1"/>
  <c r="G9" i="5"/>
  <c r="G8" i="5"/>
  <c r="G7" i="5"/>
  <c r="G6" i="5"/>
  <c r="G5" i="5"/>
  <c r="G4" i="5"/>
  <c r="F9" i="5"/>
  <c r="F8" i="5"/>
  <c r="F7" i="5"/>
  <c r="F6" i="5"/>
  <c r="F5" i="5"/>
  <c r="F4" i="5"/>
  <c r="F10" i="5" s="1"/>
  <c r="E9" i="5"/>
  <c r="E8" i="5"/>
  <c r="E7" i="5"/>
  <c r="E6" i="5"/>
  <c r="E5" i="5"/>
  <c r="E4" i="5"/>
  <c r="D5" i="5"/>
  <c r="D6" i="5"/>
  <c r="D7" i="5"/>
  <c r="D8" i="5"/>
  <c r="D9" i="5"/>
  <c r="D4" i="5"/>
  <c r="D10" i="5" s="1"/>
  <c r="E10" i="5" l="1"/>
  <c r="G10" i="5"/>
  <c r="I10" i="5"/>
  <c r="G37" i="7"/>
  <c r="G204"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5" i="7"/>
  <c r="G5" i="7"/>
  <c r="R7" i="7" l="1"/>
  <c r="M7" i="7"/>
  <c r="O7" i="7"/>
  <c r="T7" i="7"/>
  <c r="Q7" i="7"/>
  <c r="X7" i="7"/>
  <c r="S7" i="7"/>
  <c r="V7" i="7"/>
  <c r="N7" i="7"/>
  <c r="U7" i="7"/>
  <c r="P7" i="7"/>
  <c r="W7" i="7"/>
  <c r="W6" i="7"/>
  <c r="R6" i="7"/>
  <c r="O6" i="7"/>
  <c r="T6" i="7"/>
  <c r="V6" i="7"/>
  <c r="Q6" i="7"/>
  <c r="X6" i="7"/>
  <c r="S6" i="7"/>
  <c r="N6" i="7"/>
  <c r="U6" i="7"/>
  <c r="P6" i="7"/>
  <c r="M6" i="7"/>
  <c r="T8" i="7"/>
  <c r="O8" i="7"/>
  <c r="M8" i="7"/>
  <c r="V8" i="7"/>
  <c r="Q8" i="7"/>
  <c r="X8" i="7"/>
  <c r="S8" i="7"/>
  <c r="N8" i="7"/>
  <c r="U8" i="7"/>
  <c r="P8" i="7"/>
  <c r="W8" i="7"/>
  <c r="R8" i="7"/>
  <c r="W5" i="7"/>
  <c r="R5" i="7"/>
  <c r="O5" i="7"/>
  <c r="V5" i="7"/>
  <c r="Q5" i="7"/>
  <c r="T5" i="7"/>
  <c r="M5" i="7"/>
  <c r="X5" i="7"/>
  <c r="N5" i="7"/>
  <c r="S5" i="7"/>
  <c r="U5" i="7"/>
  <c r="P5" i="7"/>
  <c r="T9" i="7"/>
  <c r="M9" i="7"/>
  <c r="V9" i="7"/>
  <c r="Q9" i="7"/>
  <c r="X9" i="7"/>
  <c r="S9" i="7"/>
  <c r="N9" i="7"/>
  <c r="U9" i="7"/>
  <c r="O9" i="7"/>
  <c r="P9" i="7"/>
  <c r="R9" i="7"/>
  <c r="W9" i="7"/>
</calcChain>
</file>

<file path=xl/sharedStrings.xml><?xml version="1.0" encoding="utf-8"?>
<sst xmlns="http://schemas.openxmlformats.org/spreadsheetml/2006/main" count="783" uniqueCount="83">
  <si>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</si>
  <si>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</si>
  <si>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</si>
  <si>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</si>
  <si>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</si>
  <si>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</si>
  <si>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</si>
  <si>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</si>
  <si>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</si>
  <si>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</si>
  <si>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</si>
  <si>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</si>
  <si>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</si>
  <si>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</si>
  <si>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</si>
  <si>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</si>
  <si>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</si>
  <si>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</si>
  <si>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</si>
  <si>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</si>
  <si>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</si>
  <si>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</si>
  <si>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</si>
  <si>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</si>
  <si>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</si>
  <si>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</si>
  <si>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</si>
  <si>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</si>
  <si>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</si>
  <si>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</si>
  <si>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</si>
  <si>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</si>
  <si>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</si>
  <si>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</si>
  <si>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</si>
  <si>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</si>
  <si>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</si>
  <si>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</si>
  <si>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</si>
  <si>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</si>
  <si>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</si>
  <si>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</si>
  <si>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</si>
  <si>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</si>
  <si>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</si>
  <si>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</si>
  <si>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</si>
  <si>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</si>
  <si>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</si>
  <si>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</si>
  <si>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</si>
  <si>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</si>
  <si>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</si>
  <si>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</si>
  <si>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</si>
  <si>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</si>
  <si>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</si>
  <si>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</si>
  <si>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</si>
  <si>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</si>
  <si>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</si>
  <si>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29-02-2021</t>
  </si>
  <si>
    <t>Row Labels</t>
  </si>
  <si>
    <t>CGST Act 2017</t>
  </si>
  <si>
    <t>Grand Total</t>
  </si>
  <si>
    <t>Average of Amount (INR)</t>
  </si>
  <si>
    <t>Column Labels</t>
  </si>
  <si>
    <t>Sum of Amount (INR)</t>
  </si>
  <si>
    <t>delta</t>
  </si>
  <si>
    <t>i</t>
  </si>
  <si>
    <t>Paymemt</t>
  </si>
  <si>
    <t>YEARS</t>
  </si>
  <si>
    <t>Accumulating fac.</t>
  </si>
  <si>
    <t>Future value</t>
  </si>
  <si>
    <t>Present value of annuity</t>
  </si>
  <si>
    <t xml:space="preserve">Increase </t>
  </si>
  <si>
    <t>Payment</t>
  </si>
  <si>
    <t>Increase for 5 years</t>
  </si>
  <si>
    <t xml:space="preserve">Decrease for next 5 </t>
  </si>
  <si>
    <t>Thus firm should execpt the offer of the loan.</t>
  </si>
  <si>
    <t>Income Tax Act 1961</t>
  </si>
  <si>
    <t>Companies Act 2013</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</si>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</sst>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
  </numFmts>
  <fonts count="8"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
      <sz val="20"/>
      <color theme="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Font="1" applyBorder="1"/>
    <xf numFmtId="165" fontId="0" fillId="0" borderId="2" xfId="1" applyNumberFormat="1" applyFont="1" applyBorder="1"/>
    <xf numFmtId="165" fontId="0" fillId="0" borderId="0" xfId="0" applyNumberFormat="1"/>
    <xf numFmtId="0" fontId="5" fillId="3" borderId="2" xfId="0" applyFont="1" applyFill="1" applyBorder="1"/>
    <xf numFmtId="0" fontId="0" fillId="0" borderId="7" xfId="0" applyBorder="1"/>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0" fillId="6" borderId="2" xfId="0" applyFill="1" applyBorder="1"/>
    <xf numFmtId="14" fontId="0" fillId="0" borderId="2" xfId="0" applyNumberFormat="1" applyBorder="1" applyAlignment="1">
      <alignment horizontal="right"/>
    </xf>
    <xf numFmtId="166" fontId="6" fillId="0" borderId="2" xfId="0" applyNumberFormat="1" applyFont="1" applyBorder="1"/>
    <xf numFmtId="0" fontId="0" fillId="0" borderId="0" xfId="0" pivotButton="1"/>
    <xf numFmtId="0" fontId="0" fillId="0" borderId="0" xfId="0" applyAlignment="1">
      <alignment horizontal="left"/>
    </xf>
    <xf numFmtId="0" fontId="0" fillId="0" borderId="0" xfId="0" applyNumberFormat="1"/>
    <xf numFmtId="0" fontId="2" fillId="0" borderId="2" xfId="0" applyFont="1" applyBorder="1"/>
    <xf numFmtId="10" fontId="0" fillId="0" borderId="2" xfId="0" applyNumberFormat="1" applyBorder="1"/>
    <xf numFmtId="0" fontId="2" fillId="0" borderId="2" xfId="0" applyFont="1" applyBorder="1" applyAlignment="1">
      <alignment horizontal="left"/>
    </xf>
    <xf numFmtId="164" fontId="0" fillId="0" borderId="2" xfId="0" applyNumberFormat="1" applyBorder="1"/>
    <xf numFmtId="0" fontId="2" fillId="0" borderId="2" xfId="0" applyFont="1" applyBorder="1" applyAlignment="1">
      <alignment horizontal="center"/>
    </xf>
    <xf numFmtId="0" fontId="0" fillId="0" borderId="2" xfId="0" applyBorder="1" applyAlignment="1">
      <alignment horizontal="center"/>
    </xf>
    <xf numFmtId="10" fontId="0" fillId="0" borderId="2" xfId="0" applyNumberFormat="1" applyBorder="1" applyAlignment="1">
      <alignment horizontal="center"/>
    </xf>
    <xf numFmtId="0" fontId="2" fillId="0" borderId="0" xfId="0" applyFont="1" applyBorder="1" applyAlignment="1">
      <alignment horizontal="left"/>
    </xf>
    <xf numFmtId="9" fontId="0" fillId="0" borderId="0" xfId="0" applyNumberFormat="1" applyBorder="1"/>
    <xf numFmtId="164" fontId="0" fillId="0" borderId="2" xfId="0" applyNumberFormat="1" applyBorder="1" applyAlignment="1">
      <alignment horizontal="center"/>
    </xf>
    <xf numFmtId="9" fontId="0" fillId="0" borderId="2" xfId="2" applyFont="1" applyBorder="1"/>
    <xf numFmtId="0" fontId="0" fillId="6" borderId="0" xfId="0" applyFill="1"/>
    <xf numFmtId="0" fontId="5" fillId="6" borderId="0" xfId="0" applyFont="1" applyFill="1" applyBorder="1" applyAlignment="1"/>
    <xf numFmtId="0" fontId="2" fillId="6" borderId="0" xfId="0" applyFont="1" applyFill="1" applyBorder="1"/>
    <xf numFmtId="0" fontId="0" fillId="6" borderId="0" xfId="0" applyFill="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7" borderId="2" xfId="0" applyFont="1" applyFill="1" applyBorder="1" applyAlignment="1">
      <alignment horizontal="center"/>
    </xf>
    <xf numFmtId="0" fontId="2" fillId="7" borderId="2" xfId="0" applyFont="1" applyFill="1" applyBorder="1"/>
    <xf numFmtId="0" fontId="2" fillId="7" borderId="2" xfId="0" applyFont="1" applyFill="1" applyBorder="1" applyAlignment="1">
      <alignment horizontal="center"/>
    </xf>
    <xf numFmtId="9" fontId="0" fillId="7" borderId="2" xfId="0" applyNumberFormat="1" applyFont="1" applyFill="1" applyBorder="1" applyAlignment="1">
      <alignment horizontal="center" vertical="center"/>
    </xf>
    <xf numFmtId="0" fontId="5" fillId="7" borderId="2" xfId="0" applyFont="1" applyFill="1" applyBorder="1" applyAlignment="1"/>
    <xf numFmtId="0" fontId="0" fillId="0" borderId="0" xfId="0" applyFill="1"/>
    <xf numFmtId="0" fontId="5" fillId="7" borderId="2" xfId="0" applyFont="1" applyFill="1" applyBorder="1"/>
    <xf numFmtId="0" fontId="5" fillId="8" borderId="2" xfId="0" applyFont="1" applyFill="1" applyBorder="1" applyAlignment="1">
      <alignment horizontal="center"/>
    </xf>
    <xf numFmtId="0" fontId="5" fillId="8" borderId="3" xfId="0" applyFont="1" applyFill="1" applyBorder="1" applyAlignment="1">
      <alignment horizontal="center"/>
    </xf>
    <xf numFmtId="0" fontId="5" fillId="8" borderId="4" xfId="0" applyFont="1" applyFill="1" applyBorder="1" applyAlignment="1">
      <alignment horizontal="center"/>
    </xf>
    <xf numFmtId="0" fontId="5" fillId="8" borderId="5" xfId="0" applyFont="1" applyFill="1" applyBorder="1" applyAlignment="1">
      <alignment horizontal="center"/>
    </xf>
    <xf numFmtId="0" fontId="5" fillId="8" borderId="2" xfId="0" applyFont="1" applyFill="1" applyBorder="1"/>
    <xf numFmtId="0" fontId="2" fillId="8" borderId="2" xfId="0" applyFont="1" applyFill="1" applyBorder="1" applyAlignment="1"/>
    <xf numFmtId="0" fontId="0" fillId="8" borderId="2" xfId="0" applyFont="1" applyFill="1" applyBorder="1" applyAlignment="1"/>
    <xf numFmtId="0" fontId="0" fillId="8" borderId="2" xfId="0" applyFont="1" applyFill="1" applyBorder="1"/>
    <xf numFmtId="164" fontId="0" fillId="8" borderId="2" xfId="0" applyNumberFormat="1" applyFont="1" applyFill="1" applyBorder="1"/>
    <xf numFmtId="0" fontId="0" fillId="5" borderId="0" xfId="0" applyFill="1"/>
    <xf numFmtId="0" fontId="7" fillId="5" borderId="0" xfId="0" applyFont="1" applyFill="1"/>
  </cellXfs>
  <cellStyles count="3">
    <cellStyle name="Comma" xfId="1" builtinId="3"/>
    <cellStyle name="Normal" xfId="0" builtinId="0"/>
    <cellStyle name="Percent" xfId="2" builtinId="5"/>
  </cellStyles>
  <dxfs count="4">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assignment 2.xlsx]Pivot!PivotTable5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Pivot!$C$18:$C$19</c:f>
              <c:strCache>
                <c:ptCount val="1"/>
                <c:pt idx="0">
                  <c:v>Goa</c:v>
                </c:pt>
              </c:strCache>
            </c:strRef>
          </c:tx>
          <c:spPr>
            <a:solidFill>
              <a:schemeClr val="accent1"/>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Pivot!$C$20:$C$26</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E311-48C5-AFE8-F9031B0FE016}"/>
            </c:ext>
          </c:extLst>
        </c:ser>
        <c:ser>
          <c:idx val="1"/>
          <c:order val="1"/>
          <c:tx>
            <c:strRef>
              <c:f>Pivot!$D$18:$D$19</c:f>
              <c:strCache>
                <c:ptCount val="1"/>
                <c:pt idx="0">
                  <c:v>Gujarat</c:v>
                </c:pt>
              </c:strCache>
            </c:strRef>
          </c:tx>
          <c:spPr>
            <a:solidFill>
              <a:schemeClr val="accent2"/>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Pivot!$D$20:$D$26</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E311-48C5-AFE8-F9031B0FE016}"/>
            </c:ext>
          </c:extLst>
        </c:ser>
        <c:ser>
          <c:idx val="2"/>
          <c:order val="2"/>
          <c:tx>
            <c:strRef>
              <c:f>Pivot!$E$18:$E$19</c:f>
              <c:strCache>
                <c:ptCount val="1"/>
                <c:pt idx="0">
                  <c:v>Himachal Pradesh</c:v>
                </c:pt>
              </c:strCache>
            </c:strRef>
          </c:tx>
          <c:spPr>
            <a:solidFill>
              <a:schemeClr val="accent3"/>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Pivot!$E$20:$E$26</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E311-48C5-AFE8-F9031B0FE016}"/>
            </c:ext>
          </c:extLst>
        </c:ser>
        <c:ser>
          <c:idx val="3"/>
          <c:order val="3"/>
          <c:tx>
            <c:strRef>
              <c:f>Pivot!$F$18:$F$19</c:f>
              <c:strCache>
                <c:ptCount val="1"/>
                <c:pt idx="0">
                  <c:v>Maharashtra</c:v>
                </c:pt>
              </c:strCache>
            </c:strRef>
          </c:tx>
          <c:spPr>
            <a:solidFill>
              <a:schemeClr val="accent4"/>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Pivot!$F$20:$F$26</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E311-48C5-AFE8-F9031B0FE016}"/>
            </c:ext>
          </c:extLst>
        </c:ser>
        <c:ser>
          <c:idx val="4"/>
          <c:order val="4"/>
          <c:tx>
            <c:strRef>
              <c:f>Pivot!$G$18:$G$19</c:f>
              <c:strCache>
                <c:ptCount val="1"/>
                <c:pt idx="0">
                  <c:v>Punjab</c:v>
                </c:pt>
              </c:strCache>
            </c:strRef>
          </c:tx>
          <c:spPr>
            <a:solidFill>
              <a:schemeClr val="accent5"/>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Pivot!$G$20:$G$26</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E311-48C5-AFE8-F9031B0FE016}"/>
            </c:ext>
          </c:extLst>
        </c:ser>
        <c:ser>
          <c:idx val="5"/>
          <c:order val="5"/>
          <c:tx>
            <c:strRef>
              <c:f>Pivot!$H$18:$H$19</c:f>
              <c:strCache>
                <c:ptCount val="1"/>
                <c:pt idx="0">
                  <c:v>Rajasthan</c:v>
                </c:pt>
              </c:strCache>
            </c:strRef>
          </c:tx>
          <c:spPr>
            <a:solidFill>
              <a:schemeClr val="accent6"/>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Pivot!$H$20:$H$26</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E311-48C5-AFE8-F9031B0FE016}"/>
            </c:ext>
          </c:extLst>
        </c:ser>
        <c:ser>
          <c:idx val="6"/>
          <c:order val="6"/>
          <c:tx>
            <c:strRef>
              <c:f>Pivot!$I$18:$I$19</c:f>
              <c:strCache>
                <c:ptCount val="1"/>
                <c:pt idx="0">
                  <c:v>Tamil Nadu</c:v>
                </c:pt>
              </c:strCache>
            </c:strRef>
          </c:tx>
          <c:spPr>
            <a:solidFill>
              <a:schemeClr val="accent1">
                <a:lumMod val="60000"/>
              </a:schemeClr>
            </a:solidFill>
            <a:ln>
              <a:noFill/>
            </a:ln>
            <a:effectLst/>
          </c:spPr>
          <c:invertIfNegative val="0"/>
          <c:cat>
            <c:strRef>
              <c:f>Pivot!$B$20:$B$26</c:f>
              <c:strCache>
                <c:ptCount val="6"/>
                <c:pt idx="0">
                  <c:v>Accounting work</c:v>
                </c:pt>
                <c:pt idx="1">
                  <c:v>GST Audit</c:v>
                </c:pt>
                <c:pt idx="2">
                  <c:v>GSTR</c:v>
                </c:pt>
                <c:pt idx="3">
                  <c:v>ITR</c:v>
                </c:pt>
                <c:pt idx="4">
                  <c:v>Stat Audit</c:v>
                </c:pt>
                <c:pt idx="5">
                  <c:v>Tax Audit</c:v>
                </c:pt>
              </c:strCache>
            </c:strRef>
          </c:cat>
          <c:val>
            <c:numRef>
              <c:f>Pivot!$I$20:$I$26</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E311-48C5-AFE8-F9031B0FE016}"/>
            </c:ext>
          </c:extLst>
        </c:ser>
        <c:dLbls>
          <c:showLegendKey val="0"/>
          <c:showVal val="0"/>
          <c:showCatName val="0"/>
          <c:showSerName val="0"/>
          <c:showPercent val="0"/>
          <c:showBubbleSize val="0"/>
        </c:dLbls>
        <c:gapWidth val="219"/>
        <c:overlap val="-27"/>
        <c:axId val="248138432"/>
        <c:axId val="248139088"/>
      </c:barChart>
      <c:catAx>
        <c:axId val="248138432"/>
        <c:scaling>
          <c:orientation val="minMax"/>
        </c:scaling>
        <c:delete val="0"/>
        <c:axPos val="b"/>
        <c:numFmt formatCode="General" sourceLinked="1"/>
        <c:majorTickMark val="none"/>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48139088"/>
        <c:crosses val="autoZero"/>
        <c:auto val="1"/>
        <c:lblAlgn val="ctr"/>
        <c:lblOffset val="100"/>
        <c:noMultiLvlLbl val="0"/>
      </c:catAx>
      <c:valAx>
        <c:axId val="248139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138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verticalDpi="0"/>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State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A58-4794-BAE7-8DFC8F629F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A58-4794-BAE7-8DFC8F629F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A58-4794-BAE7-8DFC8F629F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A58-4794-BAE7-8DFC8F629FFB}"/>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0A58-4794-BAE7-8DFC8F629FFB}"/>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0A58-4794-BAE7-8DFC8F629FFB}"/>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Charts!$A$2:$F$2</c:f>
              <c:strCache>
                <c:ptCount val="6"/>
                <c:pt idx="0">
                  <c:v>Maharashtra</c:v>
                </c:pt>
                <c:pt idx="1">
                  <c:v>Gujarat</c:v>
                </c:pt>
                <c:pt idx="2">
                  <c:v>Punjab</c:v>
                </c:pt>
                <c:pt idx="3">
                  <c:v>Tamil Nadu</c:v>
                </c:pt>
                <c:pt idx="4">
                  <c:v>Rajasthan</c:v>
                </c:pt>
                <c:pt idx="5">
                  <c:v>Goa</c:v>
                </c:pt>
              </c:strCache>
            </c:strRef>
          </c:cat>
          <c:val>
            <c:numRef>
              <c:f>Charts!$A$3:$F$3</c:f>
              <c:numCache>
                <c:formatCode>General</c:formatCode>
                <c:ptCount val="6"/>
                <c:pt idx="0">
                  <c:v>88110</c:v>
                </c:pt>
                <c:pt idx="1">
                  <c:v>54270</c:v>
                </c:pt>
                <c:pt idx="2">
                  <c:v>33840</c:v>
                </c:pt>
                <c:pt idx="3">
                  <c:v>50310</c:v>
                </c:pt>
                <c:pt idx="4">
                  <c:v>40770</c:v>
                </c:pt>
                <c:pt idx="5">
                  <c:v>21690</c:v>
                </c:pt>
              </c:numCache>
            </c:numRef>
          </c:val>
          <c:extLst>
            <c:ext xmlns:c16="http://schemas.microsoft.com/office/drawing/2014/chart" uri="{C3380CC4-5D6E-409C-BE32-E72D297353CC}">
              <c16:uniqueId val="{00000000-D01B-4106-A27B-97E75D39473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Service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FF6-4C07-A698-695B143F32D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FF6-4C07-A698-695B143F32DA}"/>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FF6-4C07-A698-695B143F32DA}"/>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FF6-4C07-A698-695B143F32DA}"/>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8FF6-4C07-A698-695B143F32DA}"/>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8FF6-4C07-A698-695B143F32DA}"/>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Charts!$H$3:$H$8</c:f>
              <c:strCache>
                <c:ptCount val="6"/>
                <c:pt idx="0">
                  <c:v>GST Audit</c:v>
                </c:pt>
                <c:pt idx="1">
                  <c:v>Stat Audit</c:v>
                </c:pt>
                <c:pt idx="2">
                  <c:v>ITR</c:v>
                </c:pt>
                <c:pt idx="3">
                  <c:v>GSTR</c:v>
                </c:pt>
                <c:pt idx="4">
                  <c:v>Tax Audit</c:v>
                </c:pt>
                <c:pt idx="5">
                  <c:v>Accounting work</c:v>
                </c:pt>
              </c:strCache>
            </c:strRef>
          </c:cat>
          <c:val>
            <c:numRef>
              <c:f>Charts!$I$3:$I$8</c:f>
              <c:numCache>
                <c:formatCode>General</c:formatCode>
                <c:ptCount val="6"/>
                <c:pt idx="0">
                  <c:v>454000</c:v>
                </c:pt>
                <c:pt idx="1">
                  <c:v>500000</c:v>
                </c:pt>
                <c:pt idx="2">
                  <c:v>785000</c:v>
                </c:pt>
                <c:pt idx="3">
                  <c:v>1312000</c:v>
                </c:pt>
                <c:pt idx="4">
                  <c:v>412000</c:v>
                </c:pt>
                <c:pt idx="5">
                  <c:v>211000</c:v>
                </c:pt>
              </c:numCache>
            </c:numRef>
          </c:val>
          <c:extLst>
            <c:ext xmlns:c16="http://schemas.microsoft.com/office/drawing/2014/chart" uri="{C3380CC4-5D6E-409C-BE32-E72D297353CC}">
              <c16:uniqueId val="{00000000-4B59-46D0-A58F-4108F7BD37A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r>
              <a:rPr lang="en-US"/>
              <a:t>Law</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585-4EA3-BCEB-A5B5E99FA40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585-4EA3-BCEB-A5B5E99FA40A}"/>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585-4EA3-BCEB-A5B5E99FA40A}"/>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585-4EA3-BCEB-A5B5E99FA40A}"/>
              </c:ext>
            </c:extLst>
          </c:dPt>
          <c:dLbls>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Charts!$O$3:$O$6</c:f>
              <c:strCache>
                <c:ptCount val="4"/>
                <c:pt idx="0">
                  <c:v>CGST Act 2017</c:v>
                </c:pt>
                <c:pt idx="1">
                  <c:v>Income Tax Act 1961</c:v>
                </c:pt>
                <c:pt idx="2">
                  <c:v>Companies Act 2013</c:v>
                </c:pt>
                <c:pt idx="3">
                  <c:v>Miscellaneous</c:v>
                </c:pt>
              </c:strCache>
            </c:strRef>
          </c:cat>
          <c:val>
            <c:numRef>
              <c:f>Charts!$P$3:$P$6</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DE38-48EF-ADFA-BE553E9103F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2"/>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133350</xdr:rowOff>
    </xdr:from>
    <xdr:to>
      <xdr:col>5</xdr:col>
      <xdr:colOff>790575</xdr:colOff>
      <xdr:row>14</xdr:row>
      <xdr:rowOff>9525</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4333875" y="133350"/>
              <a:ext cx="1828800" cy="26765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100012</xdr:colOff>
      <xdr:row>26</xdr:row>
      <xdr:rowOff>47625</xdr:rowOff>
    </xdr:from>
    <xdr:to>
      <xdr:col>5</xdr:col>
      <xdr:colOff>242887</xdr:colOff>
      <xdr:row>39</xdr:row>
      <xdr:rowOff>190500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100012</xdr:rowOff>
    </xdr:from>
    <xdr:to>
      <xdr:col>5</xdr:col>
      <xdr:colOff>638175</xdr:colOff>
      <xdr:row>22</xdr:row>
      <xdr:rowOff>42862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8</xdr:row>
      <xdr:rowOff>100012</xdr:rowOff>
    </xdr:from>
    <xdr:to>
      <xdr:col>12</xdr:col>
      <xdr:colOff>438150</xdr:colOff>
      <xdr:row>22</xdr:row>
      <xdr:rowOff>42862</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476250</xdr:colOff>
      <xdr:row>8</xdr:row>
      <xdr:rowOff>80962</xdr:rowOff>
    </xdr:from>
    <xdr:to>
      <xdr:col>18</xdr:col>
      <xdr:colOff>533400</xdr:colOff>
      <xdr:row>22</xdr:row>
      <xdr:rowOff>23812</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85.018799652775" createdVersion="6" refreshedVersion="6" minRefreshableVersion="3" recordCount="200" xr:uid="{00000000-000A-0000-FFFF-FFFF00000000}">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is not found"/>
        <s v="I2"/>
        <s v="I1"/>
      </sharedItems>
    </cacheField>
    <cacheField name="Law" numFmtId="0">
      <sharedItems count="4">
        <s v="CGST Act 2017"/>
        <s v="Companies Act 2013"/>
        <s v="Miscellaneous"/>
        <s v="Income Tax Act 1961"/>
      </sharedItems>
    </cacheField>
    <cacheField name="Amount (INR)" numFmtId="165">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B3" firstHeaderRow="1" firstDataRow="1" firstDataCol="1"/>
  <pivotFields count="7">
    <pivotField showAll="0"/>
    <pivotField showAll="0"/>
    <pivotField showAll="0"/>
    <pivotField axis="axisRow" showAll="0">
      <items count="5">
        <item x="0"/>
        <item h="1" x="1"/>
        <item h="1" x="3"/>
        <item h="1" x="2"/>
        <item t="default"/>
      </items>
    </pivotField>
    <pivotField dataField="1" numFmtId="165" showAll="0"/>
    <pivotField showAll="0"/>
    <pivotField showAll="0"/>
  </pivotFields>
  <rowFields count="1">
    <field x="3"/>
  </rowFields>
  <rowItems count="2">
    <i>
      <x/>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18:J26" firstHeaderRow="1" firstDataRow="2"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7" series="1">
      <pivotArea type="data" outline="0" fieldPosition="0">
        <references count="2">
          <reference field="4294967294" count="1" selected="0">
            <x v="0"/>
          </reference>
          <reference field="6" count="1" selected="0">
            <x v="0"/>
          </reference>
        </references>
      </pivotArea>
    </chartFormat>
    <chartFormat chart="0" format="8" series="1">
      <pivotArea type="data" outline="0" fieldPosition="0">
        <references count="2">
          <reference field="4294967294" count="1" selected="0">
            <x v="0"/>
          </reference>
          <reference field="6" count="1" selected="0">
            <x v="1"/>
          </reference>
        </references>
      </pivotArea>
    </chartFormat>
    <chartFormat chart="0" format="9" series="1">
      <pivotArea type="data" outline="0" fieldPosition="0">
        <references count="2">
          <reference field="4294967294" count="1" selected="0">
            <x v="0"/>
          </reference>
          <reference field="6" count="1" selected="0">
            <x v="2"/>
          </reference>
        </references>
      </pivotArea>
    </chartFormat>
    <chartFormat chart="0" format="10" series="1">
      <pivotArea type="data" outline="0" fieldPosition="0">
        <references count="2">
          <reference field="4294967294" count="1" selected="0">
            <x v="0"/>
          </reference>
          <reference field="6" count="1" selected="0">
            <x v="3"/>
          </reference>
        </references>
      </pivotArea>
    </chartFormat>
    <chartFormat chart="0" format="11" series="1">
      <pivotArea type="data" outline="0" fieldPosition="0">
        <references count="2">
          <reference field="4294967294" count="1" selected="0">
            <x v="0"/>
          </reference>
          <reference field="6" count="1" selected="0">
            <x v="4"/>
          </reference>
        </references>
      </pivotArea>
    </chartFormat>
    <chartFormat chart="0" format="12" series="1">
      <pivotArea type="data" outline="0" fieldPosition="0">
        <references count="2">
          <reference field="4294967294" count="1" selected="0">
            <x v="0"/>
          </reference>
          <reference field="6" count="1" selected="0">
            <x v="5"/>
          </reference>
        </references>
      </pivotArea>
    </chartFormat>
    <chartFormat chart="0" format="13"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9:B11" firstHeaderRow="1" firstDataRow="1" firstDataCol="1"/>
  <pivotFields count="7">
    <pivotField showAll="0"/>
    <pivotField axis="axisRow" showAll="0">
      <items count="7">
        <item x="3"/>
        <item h="1" x="0"/>
        <item h="1" x="2"/>
        <item h="1" x="5"/>
        <item h="1" x="1"/>
        <item h="1" x="4"/>
        <item t="default"/>
      </items>
    </pivotField>
    <pivotField showAll="0">
      <items count="7">
        <item x="1"/>
        <item x="2"/>
        <item x="0"/>
        <item x="5"/>
        <item x="4"/>
        <item x="3"/>
        <item t="default"/>
      </items>
    </pivotField>
    <pivotField showAll="0"/>
    <pivotField dataField="1" numFmtId="165" showAll="0"/>
    <pivotField showAll="0"/>
    <pivotField showAll="0"/>
  </pivotFields>
  <rowFields count="1">
    <field x="1"/>
  </rowFields>
  <rowItems count="2">
    <i>
      <x/>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7" firstHeaderRow="1" firstDataRow="1" firstDataCol="1"/>
  <pivotFields count="7">
    <pivotField showAll="0"/>
    <pivotField showAll="0"/>
    <pivotField showAll="0"/>
    <pivotField showAll="0"/>
    <pivotField dataField="1" numFmtId="165"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3" name="PivotTable2"/>
  </pivotTables>
  <data>
    <tabular pivotCacheId="1">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00000000-0014-0000-FFFF-FFFF01000000}" cache="Slicer_State" caption="State"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26"/>
  <sheetViews>
    <sheetView showGridLines="0" tabSelected="1" topLeftCell="A2" zoomScale="85" zoomScaleNormal="85" workbookViewId="0">
      <selection activeCell="P23" sqref="P23"/>
    </sheetView>
  </sheetViews>
  <sheetFormatPr defaultColWidth="11"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46" t="s">
        <v>21</v>
      </c>
      <c r="D25" s="47"/>
      <c r="E25" s="48"/>
      <c r="F25" s="13">
        <v>0.1</v>
      </c>
    </row>
    <row r="26" spans="3:6" x14ac:dyDescent="0.25">
      <c r="C26" s="46" t="s">
        <v>22</v>
      </c>
      <c r="D26" s="47"/>
      <c r="E26" s="48"/>
      <c r="F26" s="13">
        <v>0.1</v>
      </c>
    </row>
  </sheetData>
  <sheetProtection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J203"/>
  <sheetViews>
    <sheetView showGridLines="0" topLeftCell="A184" workbookViewId="0">
      <selection activeCell="K197" sqref="K197"/>
    </sheetView>
  </sheetViews>
  <sheetFormatPr defaultColWidth="11" defaultRowHeight="15.75" x14ac:dyDescent="0.25"/>
  <cols>
    <col min="2" max="2" width="8" customWidth="1"/>
    <col min="3" max="3" width="7.875" customWidth="1"/>
    <col min="4" max="4" width="14.25" customWidth="1"/>
    <col min="5" max="5" width="16.875" customWidth="1"/>
    <col min="6" max="6" width="18" customWidth="1"/>
    <col min="9" max="9" width="15.875" bestFit="1" customWidth="1"/>
  </cols>
  <sheetData>
    <row r="1" spans="3:10" x14ac:dyDescent="0.25">
      <c r="C1" s="11" t="s">
        <v>42</v>
      </c>
    </row>
    <row r="3" spans="3:10" x14ac:dyDescent="0.25">
      <c r="C3" s="18" t="s">
        <v>32</v>
      </c>
      <c r="D3" s="18" t="s">
        <v>33</v>
      </c>
      <c r="E3" s="18" t="s">
        <v>38</v>
      </c>
      <c r="F3" s="18" t="s">
        <v>41</v>
      </c>
      <c r="G3" s="18" t="s">
        <v>39</v>
      </c>
      <c r="H3" s="18" t="s">
        <v>23</v>
      </c>
      <c r="I3" s="18" t="s">
        <v>24</v>
      </c>
    </row>
    <row r="4" spans="3:10" x14ac:dyDescent="0.25">
      <c r="C4" s="12">
        <v>1</v>
      </c>
      <c r="D4" s="12" t="s">
        <v>34</v>
      </c>
      <c r="E4" s="25" t="str">
        <f>IFERROR(VLOOKUP(D4,Pricing!$C$4:$D$8,2,0),"service is not found")</f>
        <v>G2</v>
      </c>
      <c r="F4" s="12" t="str">
        <f>IF(D4=Pricing!$C$7,"CGST Act 2017",IF(Sales!D4=Pricing!$C$5,"CGST Act 2017",IF(D4=Pricing!$C$4,"Income Tax Act 1961",IF(D4=Pricing!$C$6,"Income Tax Act 1961",IF(D4=Pricing!$C$8,"Companies Act 2013","Miscellaneous")))))</f>
        <v>CGST Act 2017</v>
      </c>
      <c r="G4" s="16">
        <v>24000</v>
      </c>
      <c r="H4" s="14">
        <v>44202</v>
      </c>
      <c r="I4" s="12" t="s">
        <v>26</v>
      </c>
      <c r="J4" s="17"/>
    </row>
    <row r="5" spans="3:10" x14ac:dyDescent="0.25">
      <c r="C5" s="12">
        <v>2</v>
      </c>
      <c r="D5" s="12" t="s">
        <v>36</v>
      </c>
      <c r="E5" s="25" t="str">
        <f>IFERROR(VLOOKUP(D5,Pricing!$C$4:$D$8,2,0),"service is not found")</f>
        <v>C1</v>
      </c>
      <c r="F5" s="12" t="str">
        <f>IF(D5=Pricing!$C$7,"CGST Act 2017",IF(Sales!D5=Pricing!$C$5,"CGST Act 2017",IF(D5=Pricing!$C$4,"Income Tax Act 1961",IF(D5=Pricing!$C$6,"Income Tax Act 1961",IF(D5=Pricing!$C$8,"Companies Act 2013","Miscellaneous")))))</f>
        <v>Companies Act 2013</v>
      </c>
      <c r="G5" s="16">
        <v>24000</v>
      </c>
      <c r="H5" s="14">
        <v>44203</v>
      </c>
      <c r="I5" s="12" t="s">
        <v>27</v>
      </c>
      <c r="J5" s="17"/>
    </row>
    <row r="6" spans="3:10" x14ac:dyDescent="0.25">
      <c r="C6" s="12">
        <v>3</v>
      </c>
      <c r="D6" s="12" t="s">
        <v>6</v>
      </c>
      <c r="E6" s="25" t="str">
        <f>IFERROR(VLOOKUP(D6,Pricing!$C$4:$D$8,2,0),"service is not found")</f>
        <v>G1</v>
      </c>
      <c r="F6" s="12" t="str">
        <f>IF(D6=Pricing!$C$7,"CGST Act 2017",IF(Sales!D6=Pricing!$C$5,"CGST Act 2017",IF(D6=Pricing!$C$4,"Income Tax Act 1961",IF(D6=Pricing!$C$6,"Income Tax Act 1961",IF(D6=Pricing!$C$8,"Companies Act 2013","Miscellaneous")))))</f>
        <v>CGST Act 2017</v>
      </c>
      <c r="G6" s="16">
        <v>7000</v>
      </c>
      <c r="H6" s="14">
        <v>44204</v>
      </c>
      <c r="I6" s="12" t="s">
        <v>26</v>
      </c>
      <c r="J6" s="17"/>
    </row>
    <row r="7" spans="3:10" x14ac:dyDescent="0.25">
      <c r="C7" s="12">
        <v>4</v>
      </c>
      <c r="D7" s="12" t="s">
        <v>6</v>
      </c>
      <c r="E7" s="25" t="str">
        <f>IFERROR(VLOOKUP(D7,Pricing!$C$4:$D$8,2,0),"service is not found")</f>
        <v>G1</v>
      </c>
      <c r="F7" s="12" t="str">
        <f>IF(D7=Pricing!$C$7,"CGST Act 2017",IF(Sales!D7=Pricing!$C$5,"CGST Act 2017",IF(D7=Pricing!$C$4,"Income Tax Act 1961",IF(D7=Pricing!$C$6,"Income Tax Act 1961",IF(D7=Pricing!$C$8,"Companies Act 2013","Miscellaneous")))))</f>
        <v>CGST Act 2017</v>
      </c>
      <c r="G7" s="16">
        <v>15000</v>
      </c>
      <c r="H7" s="14">
        <v>44206</v>
      </c>
      <c r="I7" s="12" t="s">
        <v>28</v>
      </c>
      <c r="J7" s="17"/>
    </row>
    <row r="8" spans="3:10" x14ac:dyDescent="0.25">
      <c r="C8" s="12">
        <v>5</v>
      </c>
      <c r="D8" s="12" t="s">
        <v>37</v>
      </c>
      <c r="E8" s="25" t="str">
        <f>IFERROR(VLOOKUP(D8,Pricing!$C$4:$D$8,2,0),"service is not found")</f>
        <v>service is not found</v>
      </c>
      <c r="F8" s="12" t="str">
        <f>IF(D8=Pricing!$C$7,"CGST Act 2017",IF(Sales!D8=Pricing!$C$5,"CGST Act 2017",IF(D8=Pricing!$C$4,"Income Tax Act 1961",IF(D8=Pricing!$C$6,"Income Tax Act 1961",IF(D8=Pricing!$C$8,"Companies Act 2013","Miscellaneous")))))</f>
        <v>Miscellaneous</v>
      </c>
      <c r="G8" s="16">
        <v>16000</v>
      </c>
      <c r="H8" s="14">
        <v>44206</v>
      </c>
      <c r="I8" s="12" t="s">
        <v>29</v>
      </c>
      <c r="J8" s="17"/>
    </row>
    <row r="9" spans="3:10" x14ac:dyDescent="0.25">
      <c r="C9" s="12">
        <v>6</v>
      </c>
      <c r="D9" s="12" t="s">
        <v>35</v>
      </c>
      <c r="E9" s="25" t="str">
        <f>IFERROR(VLOOKUP(D9,Pricing!$C$4:$D$8,2,0),"service is not found")</f>
        <v>I2</v>
      </c>
      <c r="F9" s="12" t="str">
        <f>IF(D9=Pricing!$C$7,"CGST Act 2017",IF(Sales!D9=Pricing!$C$5,"CGST Act 2017",IF(D9=Pricing!$C$4,"Income Tax Act 1961",IF(D9=Pricing!$C$6,"Income Tax Act 1961",IF(D9=Pricing!$C$8,"Companies Act 2013","Miscellaneous")))))</f>
        <v>Income Tax Act 1961</v>
      </c>
      <c r="G9" s="16">
        <v>10000</v>
      </c>
      <c r="H9" s="14">
        <v>44207</v>
      </c>
      <c r="I9" s="12" t="s">
        <v>26</v>
      </c>
      <c r="J9" s="17"/>
    </row>
    <row r="10" spans="3:10" x14ac:dyDescent="0.25">
      <c r="C10" s="12">
        <v>7</v>
      </c>
      <c r="D10" s="12" t="s">
        <v>36</v>
      </c>
      <c r="E10" s="25" t="str">
        <f>IFERROR(VLOOKUP(D10,Pricing!$C$4:$D$8,2,0),"service is not found")</f>
        <v>C1</v>
      </c>
      <c r="F10" s="12" t="str">
        <f>IF(D10=Pricing!$C$7,"CGST Act 2017",IF(Sales!D10=Pricing!$C$5,"CGST Act 2017",IF(D10=Pricing!$C$4,"Income Tax Act 1961",IF(D10=Pricing!$C$6,"Income Tax Act 1961",IF(D10=Pricing!$C$8,"Companies Act 2013","Miscellaneous")))))</f>
        <v>Companies Act 2013</v>
      </c>
      <c r="G10" s="16">
        <v>17000</v>
      </c>
      <c r="H10" s="14">
        <v>44207</v>
      </c>
      <c r="I10" s="12" t="s">
        <v>25</v>
      </c>
      <c r="J10" s="17"/>
    </row>
    <row r="11" spans="3:10" x14ac:dyDescent="0.25">
      <c r="C11" s="12">
        <v>8</v>
      </c>
      <c r="D11" s="12" t="s">
        <v>6</v>
      </c>
      <c r="E11" s="25" t="str">
        <f>IFERROR(VLOOKUP(D11,Pricing!$C$4:$D$8,2,0),"service is not found")</f>
        <v>G1</v>
      </c>
      <c r="F11" s="12" t="str">
        <f>IF(D11=Pricing!$C$7,"CGST Act 2017",IF(Sales!D11=Pricing!$C$5,"CGST Act 2017",IF(D11=Pricing!$C$4,"Income Tax Act 1961",IF(D11=Pricing!$C$6,"Income Tax Act 1961",IF(D11=Pricing!$C$8,"Companies Act 2013","Miscellaneous")))))</f>
        <v>CGST Act 2017</v>
      </c>
      <c r="G11" s="16">
        <v>26000</v>
      </c>
      <c r="H11" s="14">
        <v>44212</v>
      </c>
      <c r="I11" s="12" t="s">
        <v>30</v>
      </c>
      <c r="J11" s="17"/>
    </row>
    <row r="12" spans="3:10" x14ac:dyDescent="0.25">
      <c r="C12" s="12">
        <v>9</v>
      </c>
      <c r="D12" s="12" t="s">
        <v>5</v>
      </c>
      <c r="E12" s="25" t="str">
        <f>IFERROR(VLOOKUP(D12,Pricing!$C$4:$D$8,2,0),"service is not found")</f>
        <v>I1</v>
      </c>
      <c r="F12" s="12" t="str">
        <f>IF(D12=Pricing!$C$7,"CGST Act 2017",IF(Sales!D12=Pricing!$C$5,"CGST Act 2017",IF(D12=Pricing!$C$4,"Income Tax Act 1961",IF(D12=Pricing!$C$6,"Income Tax Act 1961",IF(D12=Pricing!$C$8,"Companies Act 2013","Miscellaneous")))))</f>
        <v>Income Tax Act 1961</v>
      </c>
      <c r="G12" s="16">
        <v>13000</v>
      </c>
      <c r="H12" s="14">
        <v>44212</v>
      </c>
      <c r="I12" s="12" t="s">
        <v>31</v>
      </c>
      <c r="J12" s="17"/>
    </row>
    <row r="13" spans="3:10" x14ac:dyDescent="0.25">
      <c r="C13" s="12">
        <v>10</v>
      </c>
      <c r="D13" s="12" t="s">
        <v>5</v>
      </c>
      <c r="E13" s="25" t="str">
        <f>IFERROR(VLOOKUP(D13,Pricing!$C$4:$D$8,2,0),"service is not found")</f>
        <v>I1</v>
      </c>
      <c r="F13" s="12" t="str">
        <f>IF(D13=Pricing!$C$7,"CGST Act 2017",IF(Sales!D13=Pricing!$C$5,"CGST Act 2017",IF(D13=Pricing!$C$4,"Income Tax Act 1961",IF(D13=Pricing!$C$6,"Income Tax Act 1961",IF(D13=Pricing!$C$8,"Companies Act 2013","Miscellaneous")))))</f>
        <v>Income Tax Act 1961</v>
      </c>
      <c r="G13" s="16">
        <v>27000</v>
      </c>
      <c r="H13" s="14">
        <v>44212</v>
      </c>
      <c r="I13" s="12" t="s">
        <v>28</v>
      </c>
      <c r="J13" s="17"/>
    </row>
    <row r="14" spans="3:10" x14ac:dyDescent="0.25">
      <c r="C14" s="12">
        <v>11</v>
      </c>
      <c r="D14" s="12" t="s">
        <v>6</v>
      </c>
      <c r="E14" s="25" t="str">
        <f>IFERROR(VLOOKUP(D14,Pricing!$C$4:$D$8,2,0),"service is not found")</f>
        <v>G1</v>
      </c>
      <c r="F14" s="12" t="str">
        <f>IF(D14=Pricing!$C$7,"CGST Act 2017",IF(Sales!D14=Pricing!$C$5,"CGST Act 2017",IF(D14=Pricing!$C$4,"Income Tax Act 1961",IF(D14=Pricing!$C$6,"Income Tax Act 1961",IF(D14=Pricing!$C$8,"Companies Act 2013","Miscellaneous")))))</f>
        <v>CGST Act 2017</v>
      </c>
      <c r="G14" s="16">
        <v>19000</v>
      </c>
      <c r="H14" s="14">
        <v>44212</v>
      </c>
      <c r="I14" s="12" t="s">
        <v>29</v>
      </c>
      <c r="J14" s="17"/>
    </row>
    <row r="15" spans="3:10" x14ac:dyDescent="0.25">
      <c r="C15" s="12">
        <v>12</v>
      </c>
      <c r="D15" s="12" t="s">
        <v>36</v>
      </c>
      <c r="E15" s="25" t="str">
        <f>IFERROR(VLOOKUP(D15,Pricing!$C$4:$D$8,2,0),"service is not found")</f>
        <v>C1</v>
      </c>
      <c r="F15" s="12" t="str">
        <f>IF(D15=Pricing!$C$7,"CGST Act 2017",IF(Sales!D15=Pricing!$C$5,"CGST Act 2017",IF(D15=Pricing!$C$4,"Income Tax Act 1961",IF(D15=Pricing!$C$6,"Income Tax Act 1961",IF(D15=Pricing!$C$8,"Companies Act 2013","Miscellaneous")))))</f>
        <v>Companies Act 2013</v>
      </c>
      <c r="G15" s="16">
        <v>23000</v>
      </c>
      <c r="H15" s="14">
        <v>44214</v>
      </c>
      <c r="I15" s="12" t="s">
        <v>26</v>
      </c>
      <c r="J15" s="17"/>
    </row>
    <row r="16" spans="3:10" x14ac:dyDescent="0.25">
      <c r="C16" s="12">
        <v>13</v>
      </c>
      <c r="D16" s="12" t="s">
        <v>34</v>
      </c>
      <c r="E16" s="25" t="str">
        <f>IFERROR(VLOOKUP(D16,Pricing!$C$4:$D$8,2,0),"service is not found")</f>
        <v>G2</v>
      </c>
      <c r="F16" s="12" t="str">
        <f>IF(D16=Pricing!$C$7,"CGST Act 2017",IF(Sales!D16=Pricing!$C$5,"CGST Act 2017",IF(D16=Pricing!$C$4,"Income Tax Act 1961",IF(D16=Pricing!$C$6,"Income Tax Act 1961",IF(D16=Pricing!$C$8,"Companies Act 2013","Miscellaneous")))))</f>
        <v>CGST Act 2017</v>
      </c>
      <c r="G16" s="16">
        <v>18000</v>
      </c>
      <c r="H16" s="14">
        <v>44216</v>
      </c>
      <c r="I16" s="12" t="s">
        <v>29</v>
      </c>
      <c r="J16" s="17"/>
    </row>
    <row r="17" spans="3:10" x14ac:dyDescent="0.25">
      <c r="C17" s="12">
        <v>14</v>
      </c>
      <c r="D17" s="12" t="s">
        <v>36</v>
      </c>
      <c r="E17" s="25" t="str">
        <f>IFERROR(VLOOKUP(D17,Pricing!$C$4:$D$8,2,0),"service is not found")</f>
        <v>C1</v>
      </c>
      <c r="F17" s="12" t="str">
        <f>IF(D17=Pricing!$C$7,"CGST Act 2017",IF(Sales!D17=Pricing!$C$5,"CGST Act 2017",IF(D17=Pricing!$C$4,"Income Tax Act 1961",IF(D17=Pricing!$C$6,"Income Tax Act 1961",IF(D17=Pricing!$C$8,"Companies Act 2013","Miscellaneous")))))</f>
        <v>Companies Act 2013</v>
      </c>
      <c r="G17" s="16">
        <v>20000</v>
      </c>
      <c r="H17" s="14">
        <v>44218</v>
      </c>
      <c r="I17" s="12" t="s">
        <v>28</v>
      </c>
      <c r="J17" s="17"/>
    </row>
    <row r="18" spans="3:10" x14ac:dyDescent="0.25">
      <c r="C18" s="12">
        <v>15</v>
      </c>
      <c r="D18" s="12" t="s">
        <v>5</v>
      </c>
      <c r="E18" s="25" t="str">
        <f>IFERROR(VLOOKUP(D18,Pricing!$C$4:$D$8,2,0),"service is not found")</f>
        <v>I1</v>
      </c>
      <c r="F18" s="12" t="str">
        <f>IF(D18=Pricing!$C$7,"CGST Act 2017",IF(Sales!D18=Pricing!$C$5,"CGST Act 2017",IF(D18=Pricing!$C$4,"Income Tax Act 1961",IF(D18=Pricing!$C$6,"Income Tax Act 1961",IF(D18=Pricing!$C$8,"Companies Act 2013","Miscellaneous")))))</f>
        <v>Income Tax Act 1961</v>
      </c>
      <c r="G18" s="16">
        <v>27000</v>
      </c>
      <c r="H18" s="14">
        <v>44220</v>
      </c>
      <c r="I18" s="12" t="s">
        <v>31</v>
      </c>
      <c r="J18" s="17"/>
    </row>
    <row r="19" spans="3:10" x14ac:dyDescent="0.25">
      <c r="C19" s="12">
        <v>16</v>
      </c>
      <c r="D19" s="12" t="s">
        <v>6</v>
      </c>
      <c r="E19" s="25" t="str">
        <f>IFERROR(VLOOKUP(D19,Pricing!$C$4:$D$8,2,0),"service is not found")</f>
        <v>G1</v>
      </c>
      <c r="F19" s="12" t="str">
        <f>IF(D19=Pricing!$C$7,"CGST Act 2017",IF(Sales!D19=Pricing!$C$5,"CGST Act 2017",IF(D19=Pricing!$C$4,"Income Tax Act 1961",IF(D19=Pricing!$C$6,"Income Tax Act 1961",IF(D19=Pricing!$C$8,"Companies Act 2013","Miscellaneous")))))</f>
        <v>CGST Act 2017</v>
      </c>
      <c r="G19" s="16">
        <v>16000</v>
      </c>
      <c r="H19" s="14">
        <v>44223</v>
      </c>
      <c r="I19" s="12" t="s">
        <v>27</v>
      </c>
      <c r="J19" s="17"/>
    </row>
    <row r="20" spans="3:10" x14ac:dyDescent="0.25">
      <c r="C20" s="12">
        <v>17</v>
      </c>
      <c r="D20" s="12" t="s">
        <v>6</v>
      </c>
      <c r="E20" s="25" t="str">
        <f>IFERROR(VLOOKUP(D20,Pricing!$C$4:$D$8,2,0),"service is not found")</f>
        <v>G1</v>
      </c>
      <c r="F20" s="12" t="str">
        <f>IF(D20=Pricing!$C$7,"CGST Act 2017",IF(Sales!D20=Pricing!$C$5,"CGST Act 2017",IF(D20=Pricing!$C$4,"Income Tax Act 1961",IF(D20=Pricing!$C$6,"Income Tax Act 1961",IF(D20=Pricing!$C$8,"Companies Act 2013","Miscellaneous")))))</f>
        <v>CGST Act 2017</v>
      </c>
      <c r="G20" s="16">
        <v>23000</v>
      </c>
      <c r="H20" s="14">
        <v>44224</v>
      </c>
      <c r="I20" s="12" t="s">
        <v>26</v>
      </c>
      <c r="J20" s="17"/>
    </row>
    <row r="21" spans="3:10" x14ac:dyDescent="0.25">
      <c r="C21" s="12">
        <v>18</v>
      </c>
      <c r="D21" s="12" t="s">
        <v>6</v>
      </c>
      <c r="E21" s="25" t="str">
        <f>IFERROR(VLOOKUP(D21,Pricing!$C$4:$D$8,2,0),"service is not found")</f>
        <v>G1</v>
      </c>
      <c r="F21" s="12" t="str">
        <f>IF(D21=Pricing!$C$7,"CGST Act 2017",IF(Sales!D21=Pricing!$C$5,"CGST Act 2017",IF(D21=Pricing!$C$4,"Income Tax Act 1961",IF(D21=Pricing!$C$6,"Income Tax Act 1961",IF(D21=Pricing!$C$8,"Companies Act 2013","Miscellaneous")))))</f>
        <v>CGST Act 2017</v>
      </c>
      <c r="G21" s="16">
        <v>10000</v>
      </c>
      <c r="H21" s="14">
        <v>44226</v>
      </c>
      <c r="I21" s="12" t="s">
        <v>27</v>
      </c>
      <c r="J21" s="17"/>
    </row>
    <row r="22" spans="3:10" x14ac:dyDescent="0.25">
      <c r="C22" s="12">
        <v>19</v>
      </c>
      <c r="D22" s="12" t="s">
        <v>36</v>
      </c>
      <c r="E22" s="25" t="str">
        <f>IFERROR(VLOOKUP(D22,Pricing!$C$4:$D$8,2,0),"service is not found")</f>
        <v>C1</v>
      </c>
      <c r="F22" s="12" t="str">
        <f>IF(D22=Pricing!$C$7,"CGST Act 2017",IF(Sales!D22=Pricing!$C$5,"CGST Act 2017",IF(D22=Pricing!$C$4,"Income Tax Act 1961",IF(D22=Pricing!$C$6,"Income Tax Act 1961",IF(D22=Pricing!$C$8,"Companies Act 2013","Miscellaneous")))))</f>
        <v>Companies Act 2013</v>
      </c>
      <c r="G22" s="16">
        <v>21000</v>
      </c>
      <c r="H22" s="14">
        <v>44226</v>
      </c>
      <c r="I22" s="12" t="s">
        <v>27</v>
      </c>
      <c r="J22" s="17"/>
    </row>
    <row r="23" spans="3:10" x14ac:dyDescent="0.25">
      <c r="C23" s="12">
        <v>20</v>
      </c>
      <c r="D23" s="12" t="s">
        <v>5</v>
      </c>
      <c r="E23" s="25" t="str">
        <f>IFERROR(VLOOKUP(D23,Pricing!$C$4:$D$8,2,0),"service is not found")</f>
        <v>I1</v>
      </c>
      <c r="F23" s="12" t="str">
        <f>IF(D23=Pricing!$C$7,"CGST Act 2017",IF(Sales!D23=Pricing!$C$5,"CGST Act 2017",IF(D23=Pricing!$C$4,"Income Tax Act 1961",IF(D23=Pricing!$C$6,"Income Tax Act 1961",IF(D23=Pricing!$C$8,"Companies Act 2013","Miscellaneous")))))</f>
        <v>Income Tax Act 1961</v>
      </c>
      <c r="G23" s="16">
        <v>13000</v>
      </c>
      <c r="H23" s="14">
        <v>44229</v>
      </c>
      <c r="I23" s="12" t="s">
        <v>26</v>
      </c>
      <c r="J23" s="17"/>
    </row>
    <row r="24" spans="3:10" x14ac:dyDescent="0.25">
      <c r="C24" s="12">
        <v>21</v>
      </c>
      <c r="D24" s="12" t="s">
        <v>35</v>
      </c>
      <c r="E24" s="25" t="str">
        <f>IFERROR(VLOOKUP(D24,Pricing!$C$4:$D$8,2,0),"service is not found")</f>
        <v>I2</v>
      </c>
      <c r="F24" s="12" t="str">
        <f>IF(D24=Pricing!$C$7,"CGST Act 2017",IF(Sales!D24=Pricing!$C$5,"CGST Act 2017",IF(D24=Pricing!$C$4,"Income Tax Act 1961",IF(D24=Pricing!$C$6,"Income Tax Act 1961",IF(D24=Pricing!$C$8,"Companies Act 2013","Miscellaneous")))))</f>
        <v>Income Tax Act 1961</v>
      </c>
      <c r="G24" s="16">
        <v>11000</v>
      </c>
      <c r="H24" s="14">
        <v>44231</v>
      </c>
      <c r="I24" s="12" t="s">
        <v>31</v>
      </c>
      <c r="J24" s="17"/>
    </row>
    <row r="25" spans="3:10" x14ac:dyDescent="0.25">
      <c r="C25" s="12">
        <v>22</v>
      </c>
      <c r="D25" s="12" t="s">
        <v>6</v>
      </c>
      <c r="E25" s="25" t="str">
        <f>IFERROR(VLOOKUP(D25,Pricing!$C$4:$D$8,2,0),"service is not found")</f>
        <v>G1</v>
      </c>
      <c r="F25" s="12" t="str">
        <f>IF(D25=Pricing!$C$7,"CGST Act 2017",IF(Sales!D25=Pricing!$C$5,"CGST Act 2017",IF(D25=Pricing!$C$4,"Income Tax Act 1961",IF(D25=Pricing!$C$6,"Income Tax Act 1961",IF(D25=Pricing!$C$8,"Companies Act 2013","Miscellaneous")))))</f>
        <v>CGST Act 2017</v>
      </c>
      <c r="G25" s="16">
        <v>13000</v>
      </c>
      <c r="H25" s="14">
        <v>44238</v>
      </c>
      <c r="I25" s="12" t="s">
        <v>30</v>
      </c>
      <c r="J25" s="17"/>
    </row>
    <row r="26" spans="3:10" x14ac:dyDescent="0.25">
      <c r="C26" s="12">
        <v>23</v>
      </c>
      <c r="D26" s="12" t="s">
        <v>6</v>
      </c>
      <c r="E26" s="25" t="str">
        <f>IFERROR(VLOOKUP(D26,Pricing!$C$4:$D$8,2,0),"service is not found")</f>
        <v>G1</v>
      </c>
      <c r="F26" s="12" t="str">
        <f>IF(D26=Pricing!$C$7,"CGST Act 2017",IF(Sales!D26=Pricing!$C$5,"CGST Act 2017",IF(D26=Pricing!$C$4,"Income Tax Act 1961",IF(D26=Pricing!$C$6,"Income Tax Act 1961",IF(D26=Pricing!$C$8,"Companies Act 2013","Miscellaneous")))))</f>
        <v>CGST Act 2017</v>
      </c>
      <c r="G26" s="16">
        <v>19000</v>
      </c>
      <c r="H26" s="14">
        <v>44241</v>
      </c>
      <c r="I26" s="12" t="s">
        <v>28</v>
      </c>
      <c r="J26" s="17"/>
    </row>
    <row r="27" spans="3:10" x14ac:dyDescent="0.25">
      <c r="C27" s="12">
        <v>24</v>
      </c>
      <c r="D27" s="12" t="s">
        <v>6</v>
      </c>
      <c r="E27" s="25" t="str">
        <f>IFERROR(VLOOKUP(D27,Pricing!$C$4:$D$8,2,0),"service is not found")</f>
        <v>G1</v>
      </c>
      <c r="F27" s="12" t="str">
        <f>IF(D27=Pricing!$C$7,"CGST Act 2017",IF(Sales!D27=Pricing!$C$5,"CGST Act 2017",IF(D27=Pricing!$C$4,"Income Tax Act 1961",IF(D27=Pricing!$C$6,"Income Tax Act 1961",IF(D27=Pricing!$C$8,"Companies Act 2013","Miscellaneous")))))</f>
        <v>CGST Act 2017</v>
      </c>
      <c r="G27" s="16">
        <v>19000</v>
      </c>
      <c r="H27" s="14">
        <v>44244</v>
      </c>
      <c r="I27" s="12" t="s">
        <v>26</v>
      </c>
      <c r="J27" s="17"/>
    </row>
    <row r="28" spans="3:10" x14ac:dyDescent="0.25">
      <c r="C28" s="12">
        <v>25</v>
      </c>
      <c r="D28" s="12" t="s">
        <v>37</v>
      </c>
      <c r="E28" s="25" t="str">
        <f>IFERROR(VLOOKUP(D28,Pricing!$C$4:$D$8,2,0),"service is not found")</f>
        <v>service is not found</v>
      </c>
      <c r="F28" s="12" t="str">
        <f>IF(D28=Pricing!$C$7,"CGST Act 2017",IF(Sales!D28=Pricing!$C$5,"CGST Act 2017",IF(D28=Pricing!$C$4,"Income Tax Act 1961",IF(D28=Pricing!$C$6,"Income Tax Act 1961",IF(D28=Pricing!$C$8,"Companies Act 2013","Miscellaneous")))))</f>
        <v>Miscellaneous</v>
      </c>
      <c r="G28" s="16">
        <v>16000</v>
      </c>
      <c r="H28" s="14">
        <v>44244</v>
      </c>
      <c r="I28" s="12" t="s">
        <v>27</v>
      </c>
      <c r="J28" s="17"/>
    </row>
    <row r="29" spans="3:10" x14ac:dyDescent="0.25">
      <c r="C29" s="12">
        <v>26</v>
      </c>
      <c r="D29" s="12" t="s">
        <v>34</v>
      </c>
      <c r="E29" s="25" t="str">
        <f>IFERROR(VLOOKUP(D29,Pricing!$C$4:$D$8,2,0),"service is not found")</f>
        <v>G2</v>
      </c>
      <c r="F29" s="12" t="str">
        <f>IF(D29=Pricing!$C$7,"CGST Act 2017",IF(Sales!D29=Pricing!$C$5,"CGST Act 2017",IF(D29=Pricing!$C$4,"Income Tax Act 1961",IF(D29=Pricing!$C$6,"Income Tax Act 1961",IF(D29=Pricing!$C$8,"Companies Act 2013","Miscellaneous")))))</f>
        <v>CGST Act 2017</v>
      </c>
      <c r="G29" s="16">
        <v>21000</v>
      </c>
      <c r="H29" s="14">
        <v>44244</v>
      </c>
      <c r="I29" s="12" t="s">
        <v>25</v>
      </c>
      <c r="J29" s="17"/>
    </row>
    <row r="30" spans="3:10" x14ac:dyDescent="0.25">
      <c r="C30" s="12">
        <v>27</v>
      </c>
      <c r="D30" s="12" t="s">
        <v>5</v>
      </c>
      <c r="E30" s="25" t="str">
        <f>IFERROR(VLOOKUP(D30,Pricing!$C$4:$D$8,2,0),"service is not found")</f>
        <v>I1</v>
      </c>
      <c r="F30" s="12" t="str">
        <f>IF(D30=Pricing!$C$7,"CGST Act 2017",IF(Sales!D30=Pricing!$C$5,"CGST Act 2017",IF(D30=Pricing!$C$4,"Income Tax Act 1961",IF(D30=Pricing!$C$6,"Income Tax Act 1961",IF(D30=Pricing!$C$8,"Companies Act 2013","Miscellaneous")))))</f>
        <v>Income Tax Act 1961</v>
      </c>
      <c r="G30" s="16">
        <v>25000</v>
      </c>
      <c r="H30" s="14">
        <v>44245</v>
      </c>
      <c r="I30" s="12" t="s">
        <v>31</v>
      </c>
      <c r="J30" s="17"/>
    </row>
    <row r="31" spans="3:10" x14ac:dyDescent="0.25">
      <c r="C31" s="12">
        <v>28</v>
      </c>
      <c r="D31" s="12" t="s">
        <v>37</v>
      </c>
      <c r="E31" s="25" t="str">
        <f>IFERROR(VLOOKUP(D31,Pricing!$C$4:$D$8,2,0),"service is not found")</f>
        <v>service is not found</v>
      </c>
      <c r="F31" s="12" t="str">
        <f>IF(D31=Pricing!$C$7,"CGST Act 2017",IF(Sales!D31=Pricing!$C$5,"CGST Act 2017",IF(D31=Pricing!$C$4,"Income Tax Act 1961",IF(D31=Pricing!$C$6,"Income Tax Act 1961",IF(D31=Pricing!$C$8,"Companies Act 2013","Miscellaneous")))))</f>
        <v>Miscellaneous</v>
      </c>
      <c r="G31" s="16">
        <v>15000</v>
      </c>
      <c r="H31" s="14">
        <v>44245</v>
      </c>
      <c r="I31" s="12" t="s">
        <v>26</v>
      </c>
      <c r="J31" s="17"/>
    </row>
    <row r="32" spans="3:10" x14ac:dyDescent="0.25">
      <c r="C32" s="12">
        <v>29</v>
      </c>
      <c r="D32" s="12" t="s">
        <v>37</v>
      </c>
      <c r="E32" s="25" t="str">
        <f>IFERROR(VLOOKUP(D32,Pricing!$C$4:$D$8,2,0),"service is not found")</f>
        <v>service is not found</v>
      </c>
      <c r="F32" s="12" t="str">
        <f>IF(D32=Pricing!$C$7,"CGST Act 2017",IF(Sales!D32=Pricing!$C$5,"CGST Act 2017",IF(D32=Pricing!$C$4,"Income Tax Act 1961",IF(D32=Pricing!$C$6,"Income Tax Act 1961",IF(D32=Pricing!$C$8,"Companies Act 2013","Miscellaneous")))))</f>
        <v>Miscellaneous</v>
      </c>
      <c r="G32" s="16">
        <v>24000</v>
      </c>
      <c r="H32" s="14">
        <v>44247</v>
      </c>
      <c r="I32" s="12" t="s">
        <v>29</v>
      </c>
      <c r="J32" s="17"/>
    </row>
    <row r="33" spans="3:10" x14ac:dyDescent="0.25">
      <c r="C33" s="12">
        <v>30</v>
      </c>
      <c r="D33" s="12" t="s">
        <v>5</v>
      </c>
      <c r="E33" s="25" t="str">
        <f>IFERROR(VLOOKUP(D33,Pricing!$C$4:$D$8,2,0),"service is not found")</f>
        <v>I1</v>
      </c>
      <c r="F33" s="12" t="str">
        <f>IF(D33=Pricing!$C$7,"CGST Act 2017",IF(Sales!D33=Pricing!$C$5,"CGST Act 2017",IF(D33=Pricing!$C$4,"Income Tax Act 1961",IF(D33=Pricing!$C$6,"Income Tax Act 1961",IF(D33=Pricing!$C$8,"Companies Act 2013","Miscellaneous")))))</f>
        <v>Income Tax Act 1961</v>
      </c>
      <c r="G33" s="16">
        <v>16000</v>
      </c>
      <c r="H33" s="14">
        <v>44248</v>
      </c>
      <c r="I33" s="12" t="s">
        <v>31</v>
      </c>
      <c r="J33" s="17"/>
    </row>
    <row r="34" spans="3:10" x14ac:dyDescent="0.25">
      <c r="C34" s="12">
        <v>31</v>
      </c>
      <c r="D34" s="12" t="s">
        <v>5</v>
      </c>
      <c r="E34" s="25" t="str">
        <f>IFERROR(VLOOKUP(D34,Pricing!$C$4:$D$8,2,0),"service is not found")</f>
        <v>I1</v>
      </c>
      <c r="F34" s="12" t="str">
        <f>IF(D34=Pricing!$C$7,"CGST Act 2017",IF(Sales!D34=Pricing!$C$5,"CGST Act 2017",IF(D34=Pricing!$C$4,"Income Tax Act 1961",IF(D34=Pricing!$C$6,"Income Tax Act 1961",IF(D34=Pricing!$C$8,"Companies Act 2013","Miscellaneous")))))</f>
        <v>Income Tax Act 1961</v>
      </c>
      <c r="G34" s="16">
        <v>19000</v>
      </c>
      <c r="H34" s="14">
        <v>44249</v>
      </c>
      <c r="I34" s="12" t="s">
        <v>26</v>
      </c>
      <c r="J34" s="17"/>
    </row>
    <row r="35" spans="3:10" x14ac:dyDescent="0.25">
      <c r="C35" s="12">
        <v>32</v>
      </c>
      <c r="D35" s="12" t="s">
        <v>5</v>
      </c>
      <c r="E35" s="25" t="str">
        <f>IFERROR(VLOOKUP(D35,Pricing!$C$4:$D$8,2,0),"service is not found")</f>
        <v>I1</v>
      </c>
      <c r="F35" s="12" t="str">
        <f>IF(D35=Pricing!$C$7,"CGST Act 2017",IF(Sales!D35=Pricing!$C$5,"CGST Act 2017",IF(D35=Pricing!$C$4,"Income Tax Act 1961",IF(D35=Pricing!$C$6,"Income Tax Act 1961",IF(D35=Pricing!$C$8,"Companies Act 2013","Miscellaneous")))))</f>
        <v>Income Tax Act 1961</v>
      </c>
      <c r="G35" s="16">
        <v>15000</v>
      </c>
      <c r="H35" s="14">
        <v>44250</v>
      </c>
      <c r="I35" s="12" t="s">
        <v>25</v>
      </c>
      <c r="J35" s="17"/>
    </row>
    <row r="36" spans="3:10" x14ac:dyDescent="0.25">
      <c r="C36" s="12">
        <v>33</v>
      </c>
      <c r="D36" s="12" t="s">
        <v>5</v>
      </c>
      <c r="E36" s="25" t="str">
        <f>IFERROR(VLOOKUP(D36,Pricing!$C$4:$D$8,2,0),"service is not found")</f>
        <v>I1</v>
      </c>
      <c r="F36" s="12" t="str">
        <f>IF(D36=Pricing!$C$7,"CGST Act 2017",IF(Sales!D36=Pricing!$C$5,"CGST Act 2017",IF(D36=Pricing!$C$4,"Income Tax Act 1961",IF(D36=Pricing!$C$6,"Income Tax Act 1961",IF(D36=Pricing!$C$8,"Companies Act 2013","Miscellaneous")))))</f>
        <v>Income Tax Act 1961</v>
      </c>
      <c r="G36" s="16">
        <v>12000</v>
      </c>
      <c r="H36" s="14" t="s">
        <v>40</v>
      </c>
      <c r="I36" s="12" t="s">
        <v>31</v>
      </c>
      <c r="J36" s="17"/>
    </row>
    <row r="37" spans="3:10" x14ac:dyDescent="0.25">
      <c r="C37" s="12">
        <v>34</v>
      </c>
      <c r="D37" s="12" t="s">
        <v>36</v>
      </c>
      <c r="E37" s="25" t="str">
        <f>IFERROR(VLOOKUP(D37,Pricing!$C$4:$D$8,2,0),"service is not found")</f>
        <v>C1</v>
      </c>
      <c r="F37" s="12" t="str">
        <f>IF(D37=Pricing!$C$7,"CGST Act 2017",IF(Sales!D37=Pricing!$C$5,"CGST Act 2017",IF(D37=Pricing!$C$4,"Income Tax Act 1961",IF(D37=Pricing!$C$6,"Income Tax Act 1961",IF(D37=Pricing!$C$8,"Companies Act 2013","Miscellaneous")))))</f>
        <v>Companies Act 2013</v>
      </c>
      <c r="G37" s="16">
        <v>16000</v>
      </c>
      <c r="H37" s="14" t="s">
        <v>40</v>
      </c>
      <c r="I37" s="12" t="s">
        <v>29</v>
      </c>
      <c r="J37" s="17"/>
    </row>
    <row r="38" spans="3:10" x14ac:dyDescent="0.25">
      <c r="C38" s="12">
        <v>35</v>
      </c>
      <c r="D38" s="12" t="s">
        <v>5</v>
      </c>
      <c r="E38" s="25" t="str">
        <f>IFERROR(VLOOKUP(D38,Pricing!$C$4:$D$8,2,0),"service is not found")</f>
        <v>I1</v>
      </c>
      <c r="F38" s="12" t="str">
        <f>IF(D38=Pricing!$C$7,"CGST Act 2017",IF(Sales!D38=Pricing!$C$5,"CGST Act 2017",IF(D38=Pricing!$C$4,"Income Tax Act 1961",IF(D38=Pricing!$C$6,"Income Tax Act 1961",IF(D38=Pricing!$C$8,"Companies Act 2013","Miscellaneous")))))</f>
        <v>Income Tax Act 1961</v>
      </c>
      <c r="G38" s="16">
        <v>14000</v>
      </c>
      <c r="H38" s="14">
        <v>44256</v>
      </c>
      <c r="I38" s="12" t="s">
        <v>31</v>
      </c>
      <c r="J38" s="17"/>
    </row>
    <row r="39" spans="3:10" x14ac:dyDescent="0.25">
      <c r="C39" s="12">
        <v>36</v>
      </c>
      <c r="D39" s="12" t="s">
        <v>5</v>
      </c>
      <c r="E39" s="25" t="str">
        <f>IFERROR(VLOOKUP(D39,Pricing!$C$4:$D$8,2,0),"service is not found")</f>
        <v>I1</v>
      </c>
      <c r="F39" s="12" t="str">
        <f>IF(D39=Pricing!$C$7,"CGST Act 2017",IF(Sales!D39=Pricing!$C$5,"CGST Act 2017",IF(D39=Pricing!$C$4,"Income Tax Act 1961",IF(D39=Pricing!$C$6,"Income Tax Act 1961",IF(D39=Pricing!$C$8,"Companies Act 2013","Miscellaneous")))))</f>
        <v>Income Tax Act 1961</v>
      </c>
      <c r="G39" s="16">
        <v>12000</v>
      </c>
      <c r="H39" s="14">
        <v>44259</v>
      </c>
      <c r="I39" s="12" t="s">
        <v>25</v>
      </c>
      <c r="J39" s="17"/>
    </row>
    <row r="40" spans="3:10" x14ac:dyDescent="0.25">
      <c r="C40" s="12">
        <v>37</v>
      </c>
      <c r="D40" s="12" t="s">
        <v>5</v>
      </c>
      <c r="E40" s="25" t="str">
        <f>IFERROR(VLOOKUP(D40,Pricing!$C$4:$D$8,2,0),"service is not found")</f>
        <v>I1</v>
      </c>
      <c r="F40" s="12" t="str">
        <f>IF(D40=Pricing!$C$7,"CGST Act 2017",IF(Sales!D40=Pricing!$C$5,"CGST Act 2017",IF(D40=Pricing!$C$4,"Income Tax Act 1961",IF(D40=Pricing!$C$6,"Income Tax Act 1961",IF(D40=Pricing!$C$8,"Companies Act 2013","Miscellaneous")))))</f>
        <v>Income Tax Act 1961</v>
      </c>
      <c r="G40" s="16">
        <v>23000</v>
      </c>
      <c r="H40" s="14">
        <v>44260</v>
      </c>
      <c r="I40" s="12" t="s">
        <v>26</v>
      </c>
      <c r="J40" s="17"/>
    </row>
    <row r="41" spans="3:10" x14ac:dyDescent="0.25">
      <c r="C41" s="12">
        <v>38</v>
      </c>
      <c r="D41" s="12" t="s">
        <v>34</v>
      </c>
      <c r="E41" s="25" t="str">
        <f>IFERROR(VLOOKUP(D41,Pricing!$C$4:$D$8,2,0),"service is not found")</f>
        <v>G2</v>
      </c>
      <c r="F41" s="12" t="str">
        <f>IF(D41=Pricing!$C$7,"CGST Act 2017",IF(Sales!D41=Pricing!$C$5,"CGST Act 2017",IF(D41=Pricing!$C$4,"Income Tax Act 1961",IF(D41=Pricing!$C$6,"Income Tax Act 1961",IF(D41=Pricing!$C$8,"Companies Act 2013","Miscellaneous")))))</f>
        <v>CGST Act 2017</v>
      </c>
      <c r="G41" s="16">
        <v>22000</v>
      </c>
      <c r="H41" s="14">
        <v>44260</v>
      </c>
      <c r="I41" s="12" t="s">
        <v>27</v>
      </c>
      <c r="J41" s="17"/>
    </row>
    <row r="42" spans="3:10" x14ac:dyDescent="0.25">
      <c r="C42" s="12">
        <v>39</v>
      </c>
      <c r="D42" s="12" t="s">
        <v>6</v>
      </c>
      <c r="E42" s="25" t="str">
        <f>IFERROR(VLOOKUP(D42,Pricing!$C$4:$D$8,2,0),"service is not found")</f>
        <v>G1</v>
      </c>
      <c r="F42" s="12" t="str">
        <f>IF(D42=Pricing!$C$7,"CGST Act 2017",IF(Sales!D42=Pricing!$C$5,"CGST Act 2017",IF(D42=Pricing!$C$4,"Income Tax Act 1961",IF(D42=Pricing!$C$6,"Income Tax Act 1961",IF(D42=Pricing!$C$8,"Companies Act 2013","Miscellaneous")))))</f>
        <v>CGST Act 2017</v>
      </c>
      <c r="G42" s="16">
        <v>22000</v>
      </c>
      <c r="H42" s="14">
        <v>44270</v>
      </c>
      <c r="I42" s="12" t="s">
        <v>26</v>
      </c>
      <c r="J42" s="17"/>
    </row>
    <row r="43" spans="3:10" x14ac:dyDescent="0.25">
      <c r="C43" s="12">
        <v>40</v>
      </c>
      <c r="D43" s="12" t="s">
        <v>6</v>
      </c>
      <c r="E43" s="25" t="str">
        <f>IFERROR(VLOOKUP(D43,Pricing!$C$4:$D$8,2,0),"service is not found")</f>
        <v>G1</v>
      </c>
      <c r="F43" s="12" t="str">
        <f>IF(D43=Pricing!$C$7,"CGST Act 2017",IF(Sales!D43=Pricing!$C$5,"CGST Act 2017",IF(D43=Pricing!$C$4,"Income Tax Act 1961",IF(D43=Pricing!$C$6,"Income Tax Act 1961",IF(D43=Pricing!$C$8,"Companies Act 2013","Miscellaneous")))))</f>
        <v>CGST Act 2017</v>
      </c>
      <c r="G43" s="16">
        <v>16000</v>
      </c>
      <c r="H43" s="14">
        <v>44270</v>
      </c>
      <c r="I43" s="12" t="s">
        <v>26</v>
      </c>
      <c r="J43" s="17"/>
    </row>
    <row r="44" spans="3:10" x14ac:dyDescent="0.25">
      <c r="C44" s="12">
        <v>41</v>
      </c>
      <c r="D44" s="12" t="s">
        <v>34</v>
      </c>
      <c r="E44" s="25" t="str">
        <f>IFERROR(VLOOKUP(D44,Pricing!$C$4:$D$8,2,0),"service is not found")</f>
        <v>G2</v>
      </c>
      <c r="F44" s="12" t="str">
        <f>IF(D44=Pricing!$C$7,"CGST Act 2017",IF(Sales!D44=Pricing!$C$5,"CGST Act 2017",IF(D44=Pricing!$C$4,"Income Tax Act 1961",IF(D44=Pricing!$C$6,"Income Tax Act 1961",IF(D44=Pricing!$C$8,"Companies Act 2013","Miscellaneous")))))</f>
        <v>CGST Act 2017</v>
      </c>
      <c r="G44" s="16">
        <v>20000</v>
      </c>
      <c r="H44" s="14">
        <v>44270</v>
      </c>
      <c r="I44" s="12" t="s">
        <v>27</v>
      </c>
      <c r="J44" s="17"/>
    </row>
    <row r="45" spans="3:10" x14ac:dyDescent="0.25">
      <c r="C45" s="12">
        <v>42</v>
      </c>
      <c r="D45" s="12" t="s">
        <v>36</v>
      </c>
      <c r="E45" s="25" t="str">
        <f>IFERROR(VLOOKUP(D45,Pricing!$C$4:$D$8,2,0),"service is not found")</f>
        <v>C1</v>
      </c>
      <c r="F45" s="12" t="str">
        <f>IF(D45=Pricing!$C$7,"CGST Act 2017",IF(Sales!D45=Pricing!$C$5,"CGST Act 2017",IF(D45=Pricing!$C$4,"Income Tax Act 1961",IF(D45=Pricing!$C$6,"Income Tax Act 1961",IF(D45=Pricing!$C$8,"Companies Act 2013","Miscellaneous")))))</f>
        <v>Companies Act 2013</v>
      </c>
      <c r="G45" s="16">
        <v>20000</v>
      </c>
      <c r="H45" s="14">
        <v>44271</v>
      </c>
      <c r="I45" s="12" t="s">
        <v>31</v>
      </c>
      <c r="J45" s="17"/>
    </row>
    <row r="46" spans="3:10" x14ac:dyDescent="0.25">
      <c r="C46" s="12">
        <v>43</v>
      </c>
      <c r="D46" s="12" t="s">
        <v>6</v>
      </c>
      <c r="E46" s="25" t="str">
        <f>IFERROR(VLOOKUP(D46,Pricing!$C$4:$D$8,2,0),"service is not found")</f>
        <v>G1</v>
      </c>
      <c r="F46" s="12" t="str">
        <f>IF(D46=Pricing!$C$7,"CGST Act 2017",IF(Sales!D46=Pricing!$C$5,"CGST Act 2017",IF(D46=Pricing!$C$4,"Income Tax Act 1961",IF(D46=Pricing!$C$6,"Income Tax Act 1961",IF(D46=Pricing!$C$8,"Companies Act 2013","Miscellaneous")))))</f>
        <v>CGST Act 2017</v>
      </c>
      <c r="G46" s="16">
        <v>16000</v>
      </c>
      <c r="H46" s="14">
        <v>44274</v>
      </c>
      <c r="I46" s="12" t="s">
        <v>28</v>
      </c>
      <c r="J46" s="17"/>
    </row>
    <row r="47" spans="3:10" x14ac:dyDescent="0.25">
      <c r="C47" s="12">
        <v>44</v>
      </c>
      <c r="D47" s="12" t="s">
        <v>6</v>
      </c>
      <c r="E47" s="25" t="str">
        <f>IFERROR(VLOOKUP(D47,Pricing!$C$4:$D$8,2,0),"service is not found")</f>
        <v>G1</v>
      </c>
      <c r="F47" s="12" t="str">
        <f>IF(D47=Pricing!$C$7,"CGST Act 2017",IF(Sales!D47=Pricing!$C$5,"CGST Act 2017",IF(D47=Pricing!$C$4,"Income Tax Act 1961",IF(D47=Pricing!$C$6,"Income Tax Act 1961",IF(D47=Pricing!$C$8,"Companies Act 2013","Miscellaneous")))))</f>
        <v>CGST Act 2017</v>
      </c>
      <c r="G47" s="16">
        <v>27000</v>
      </c>
      <c r="H47" s="14">
        <v>44274</v>
      </c>
      <c r="I47" s="12" t="s">
        <v>25</v>
      </c>
      <c r="J47" s="17"/>
    </row>
    <row r="48" spans="3:10" x14ac:dyDescent="0.25">
      <c r="C48" s="12">
        <v>45</v>
      </c>
      <c r="D48" s="12" t="s">
        <v>37</v>
      </c>
      <c r="E48" s="25" t="str">
        <f>IFERROR(VLOOKUP(D48,Pricing!$C$4:$D$8,2,0),"service is not found")</f>
        <v>service is not found</v>
      </c>
      <c r="F48" s="12" t="str">
        <f>IF(D48=Pricing!$C$7,"CGST Act 2017",IF(Sales!D48=Pricing!$C$5,"CGST Act 2017",IF(D48=Pricing!$C$4,"Income Tax Act 1961",IF(D48=Pricing!$C$6,"Income Tax Act 1961",IF(D48=Pricing!$C$8,"Companies Act 2013","Miscellaneous")))))</f>
        <v>Miscellaneous</v>
      </c>
      <c r="G48" s="16">
        <v>27000</v>
      </c>
      <c r="H48" s="14">
        <v>44276</v>
      </c>
      <c r="I48" s="12" t="s">
        <v>29</v>
      </c>
      <c r="J48" s="17"/>
    </row>
    <row r="49" spans="3:10" x14ac:dyDescent="0.25">
      <c r="C49" s="12">
        <v>46</v>
      </c>
      <c r="D49" s="12" t="s">
        <v>5</v>
      </c>
      <c r="E49" s="25" t="str">
        <f>IFERROR(VLOOKUP(D49,Pricing!$C$4:$D$8,2,0),"service is not found")</f>
        <v>I1</v>
      </c>
      <c r="F49" s="12" t="str">
        <f>IF(D49=Pricing!$C$7,"CGST Act 2017",IF(Sales!D49=Pricing!$C$5,"CGST Act 2017",IF(D49=Pricing!$C$4,"Income Tax Act 1961",IF(D49=Pricing!$C$6,"Income Tax Act 1961",IF(D49=Pricing!$C$8,"Companies Act 2013","Miscellaneous")))))</f>
        <v>Income Tax Act 1961</v>
      </c>
      <c r="G49" s="16">
        <v>12000</v>
      </c>
      <c r="H49" s="14">
        <v>44277</v>
      </c>
      <c r="I49" s="12" t="s">
        <v>30</v>
      </c>
      <c r="J49" s="17"/>
    </row>
    <row r="50" spans="3:10" x14ac:dyDescent="0.25">
      <c r="C50" s="12">
        <v>47</v>
      </c>
      <c r="D50" s="12" t="s">
        <v>35</v>
      </c>
      <c r="E50" s="25" t="str">
        <f>IFERROR(VLOOKUP(D50,Pricing!$C$4:$D$8,2,0),"service is not found")</f>
        <v>I2</v>
      </c>
      <c r="F50" s="12" t="str">
        <f>IF(D50=Pricing!$C$7,"CGST Act 2017",IF(Sales!D50=Pricing!$C$5,"CGST Act 2017",IF(D50=Pricing!$C$4,"Income Tax Act 1961",IF(D50=Pricing!$C$6,"Income Tax Act 1961",IF(D50=Pricing!$C$8,"Companies Act 2013","Miscellaneous")))))</f>
        <v>Income Tax Act 1961</v>
      </c>
      <c r="G50" s="16">
        <v>21000</v>
      </c>
      <c r="H50" s="14">
        <v>44278</v>
      </c>
      <c r="I50" s="12" t="s">
        <v>29</v>
      </c>
      <c r="J50" s="17"/>
    </row>
    <row r="51" spans="3:10" x14ac:dyDescent="0.25">
      <c r="C51" s="12">
        <v>48</v>
      </c>
      <c r="D51" s="12" t="s">
        <v>35</v>
      </c>
      <c r="E51" s="25" t="str">
        <f>IFERROR(VLOOKUP(D51,Pricing!$C$4:$D$8,2,0),"service is not found")</f>
        <v>I2</v>
      </c>
      <c r="F51" s="12" t="str">
        <f>IF(D51=Pricing!$C$7,"CGST Act 2017",IF(Sales!D51=Pricing!$C$5,"CGST Act 2017",IF(D51=Pricing!$C$4,"Income Tax Act 1961",IF(D51=Pricing!$C$6,"Income Tax Act 1961",IF(D51=Pricing!$C$8,"Companies Act 2013","Miscellaneous")))))</f>
        <v>Income Tax Act 1961</v>
      </c>
      <c r="G51" s="16">
        <v>22000</v>
      </c>
      <c r="H51" s="14">
        <v>44279</v>
      </c>
      <c r="I51" s="12" t="s">
        <v>26</v>
      </c>
      <c r="J51" s="17"/>
    </row>
    <row r="52" spans="3:10" x14ac:dyDescent="0.25">
      <c r="C52" s="12">
        <v>49</v>
      </c>
      <c r="D52" s="12" t="s">
        <v>6</v>
      </c>
      <c r="E52" s="25" t="str">
        <f>IFERROR(VLOOKUP(D52,Pricing!$C$4:$D$8,2,0),"service is not found")</f>
        <v>G1</v>
      </c>
      <c r="F52" s="12" t="str">
        <f>IF(D52=Pricing!$C$7,"CGST Act 2017",IF(Sales!D52=Pricing!$C$5,"CGST Act 2017",IF(D52=Pricing!$C$4,"Income Tax Act 1961",IF(D52=Pricing!$C$6,"Income Tax Act 1961",IF(D52=Pricing!$C$8,"Companies Act 2013","Miscellaneous")))))</f>
        <v>CGST Act 2017</v>
      </c>
      <c r="G52" s="16">
        <v>13000</v>
      </c>
      <c r="H52" s="14">
        <v>44281</v>
      </c>
      <c r="I52" s="12" t="s">
        <v>25</v>
      </c>
      <c r="J52" s="17"/>
    </row>
    <row r="53" spans="3:10" x14ac:dyDescent="0.25">
      <c r="C53" s="12">
        <v>50</v>
      </c>
      <c r="D53" s="12" t="s">
        <v>34</v>
      </c>
      <c r="E53" s="25" t="str">
        <f>IFERROR(VLOOKUP(D53,Pricing!$C$4:$D$8,2,0),"service is not found")</f>
        <v>G2</v>
      </c>
      <c r="F53" s="12" t="str">
        <f>IF(D53=Pricing!$C$7,"CGST Act 2017",IF(Sales!D53=Pricing!$C$5,"CGST Act 2017",IF(D53=Pricing!$C$4,"Income Tax Act 1961",IF(D53=Pricing!$C$6,"Income Tax Act 1961",IF(D53=Pricing!$C$8,"Companies Act 2013","Miscellaneous")))))</f>
        <v>CGST Act 2017</v>
      </c>
      <c r="G53" s="16">
        <v>20000</v>
      </c>
      <c r="H53" s="14">
        <v>44281</v>
      </c>
      <c r="I53" s="12" t="s">
        <v>29</v>
      </c>
      <c r="J53" s="17"/>
    </row>
    <row r="54" spans="3:10" x14ac:dyDescent="0.25">
      <c r="C54" s="12">
        <v>51</v>
      </c>
      <c r="D54" s="12" t="s">
        <v>6</v>
      </c>
      <c r="E54" s="25" t="str">
        <f>IFERROR(VLOOKUP(D54,Pricing!$C$4:$D$8,2,0),"service is not found")</f>
        <v>G1</v>
      </c>
      <c r="F54" s="12" t="str">
        <f>IF(D54=Pricing!$C$7,"CGST Act 2017",IF(Sales!D54=Pricing!$C$5,"CGST Act 2017",IF(D54=Pricing!$C$4,"Income Tax Act 1961",IF(D54=Pricing!$C$6,"Income Tax Act 1961",IF(D54=Pricing!$C$8,"Companies Act 2013","Miscellaneous")))))</f>
        <v>CGST Act 2017</v>
      </c>
      <c r="G54" s="16">
        <v>13000</v>
      </c>
      <c r="H54" s="14">
        <v>44284</v>
      </c>
      <c r="I54" s="12" t="s">
        <v>31</v>
      </c>
      <c r="J54" s="17"/>
    </row>
    <row r="55" spans="3:10" x14ac:dyDescent="0.25">
      <c r="C55" s="12">
        <v>52</v>
      </c>
      <c r="D55" s="12" t="s">
        <v>5</v>
      </c>
      <c r="E55" s="25" t="str">
        <f>IFERROR(VLOOKUP(D55,Pricing!$C$4:$D$8,2,0),"service is not found")</f>
        <v>I1</v>
      </c>
      <c r="F55" s="12" t="str">
        <f>IF(D55=Pricing!$C$7,"CGST Act 2017",IF(Sales!D55=Pricing!$C$5,"CGST Act 2017",IF(D55=Pricing!$C$4,"Income Tax Act 1961",IF(D55=Pricing!$C$6,"Income Tax Act 1961",IF(D55=Pricing!$C$8,"Companies Act 2013","Miscellaneous")))))</f>
        <v>Income Tax Act 1961</v>
      </c>
      <c r="G55" s="16">
        <v>10000</v>
      </c>
      <c r="H55" s="14">
        <v>44285</v>
      </c>
      <c r="I55" s="12" t="s">
        <v>25</v>
      </c>
      <c r="J55" s="17"/>
    </row>
    <row r="56" spans="3:10" x14ac:dyDescent="0.25">
      <c r="C56" s="12">
        <v>53</v>
      </c>
      <c r="D56" s="12" t="s">
        <v>5</v>
      </c>
      <c r="E56" s="25" t="str">
        <f>IFERROR(VLOOKUP(D56,Pricing!$C$4:$D$8,2,0),"service is not found")</f>
        <v>I1</v>
      </c>
      <c r="F56" s="12" t="str">
        <f>IF(D56=Pricing!$C$7,"CGST Act 2017",IF(Sales!D56=Pricing!$C$5,"CGST Act 2017",IF(D56=Pricing!$C$4,"Income Tax Act 1961",IF(D56=Pricing!$C$6,"Income Tax Act 1961",IF(D56=Pricing!$C$8,"Companies Act 2013","Miscellaneous")))))</f>
        <v>Income Tax Act 1961</v>
      </c>
      <c r="G56" s="16">
        <v>14000</v>
      </c>
      <c r="H56" s="14">
        <v>44287</v>
      </c>
      <c r="I56" s="12" t="s">
        <v>31</v>
      </c>
      <c r="J56" s="17"/>
    </row>
    <row r="57" spans="3:10" x14ac:dyDescent="0.25">
      <c r="C57" s="12">
        <v>54</v>
      </c>
      <c r="D57" s="12" t="s">
        <v>5</v>
      </c>
      <c r="E57" s="25" t="str">
        <f>IFERROR(VLOOKUP(D57,Pricing!$C$4:$D$8,2,0),"service is not found")</f>
        <v>I1</v>
      </c>
      <c r="F57" s="12" t="str">
        <f>IF(D57=Pricing!$C$7,"CGST Act 2017",IF(Sales!D57=Pricing!$C$5,"CGST Act 2017",IF(D57=Pricing!$C$4,"Income Tax Act 1961",IF(D57=Pricing!$C$6,"Income Tax Act 1961",IF(D57=Pricing!$C$8,"Companies Act 2013","Miscellaneous")))))</f>
        <v>Income Tax Act 1961</v>
      </c>
      <c r="G57" s="16">
        <v>24000</v>
      </c>
      <c r="H57" s="14">
        <v>44287</v>
      </c>
      <c r="I57" s="12" t="s">
        <v>28</v>
      </c>
      <c r="J57" s="17"/>
    </row>
    <row r="58" spans="3:10" x14ac:dyDescent="0.25">
      <c r="C58" s="12">
        <v>55</v>
      </c>
      <c r="D58" s="12" t="s">
        <v>34</v>
      </c>
      <c r="E58" s="25" t="str">
        <f>IFERROR(VLOOKUP(D58,Pricing!$C$4:$D$8,2,0),"service is not found")</f>
        <v>G2</v>
      </c>
      <c r="F58" s="12" t="str">
        <f>IF(D58=Pricing!$C$7,"CGST Act 2017",IF(Sales!D58=Pricing!$C$5,"CGST Act 2017",IF(D58=Pricing!$C$4,"Income Tax Act 1961",IF(D58=Pricing!$C$6,"Income Tax Act 1961",IF(D58=Pricing!$C$8,"Companies Act 2013","Miscellaneous")))))</f>
        <v>CGST Act 2017</v>
      </c>
      <c r="G58" s="16">
        <v>13000</v>
      </c>
      <c r="H58" s="14">
        <v>44289</v>
      </c>
      <c r="I58" s="12" t="s">
        <v>27</v>
      </c>
      <c r="J58" s="17"/>
    </row>
    <row r="59" spans="3:10" x14ac:dyDescent="0.25">
      <c r="C59" s="12">
        <v>56</v>
      </c>
      <c r="D59" s="12" t="s">
        <v>6</v>
      </c>
      <c r="E59" s="25" t="str">
        <f>IFERROR(VLOOKUP(D59,Pricing!$C$4:$D$8,2,0),"service is not found")</f>
        <v>G1</v>
      </c>
      <c r="F59" s="12" t="str">
        <f>IF(D59=Pricing!$C$7,"CGST Act 2017",IF(Sales!D59=Pricing!$C$5,"CGST Act 2017",IF(D59=Pricing!$C$4,"Income Tax Act 1961",IF(D59=Pricing!$C$6,"Income Tax Act 1961",IF(D59=Pricing!$C$8,"Companies Act 2013","Miscellaneous")))))</f>
        <v>CGST Act 2017</v>
      </c>
      <c r="G59" s="16">
        <v>15000</v>
      </c>
      <c r="H59" s="14">
        <v>44292</v>
      </c>
      <c r="I59" s="12" t="s">
        <v>30</v>
      </c>
      <c r="J59" s="17"/>
    </row>
    <row r="60" spans="3:10" x14ac:dyDescent="0.25">
      <c r="C60" s="12">
        <v>57</v>
      </c>
      <c r="D60" s="12" t="s">
        <v>34</v>
      </c>
      <c r="E60" s="25" t="str">
        <f>IFERROR(VLOOKUP(D60,Pricing!$C$4:$D$8,2,0),"service is not found")</f>
        <v>G2</v>
      </c>
      <c r="F60" s="12" t="str">
        <f>IF(D60=Pricing!$C$7,"CGST Act 2017",IF(Sales!D60=Pricing!$C$5,"CGST Act 2017",IF(D60=Pricing!$C$4,"Income Tax Act 1961",IF(D60=Pricing!$C$6,"Income Tax Act 1961",IF(D60=Pricing!$C$8,"Companies Act 2013","Miscellaneous")))))</f>
        <v>CGST Act 2017</v>
      </c>
      <c r="G60" s="16">
        <v>21000</v>
      </c>
      <c r="H60" s="14">
        <v>44292</v>
      </c>
      <c r="I60" s="12" t="s">
        <v>26</v>
      </c>
      <c r="J60" s="17"/>
    </row>
    <row r="61" spans="3:10" x14ac:dyDescent="0.25">
      <c r="C61" s="12">
        <v>58</v>
      </c>
      <c r="D61" s="12" t="s">
        <v>36</v>
      </c>
      <c r="E61" s="25" t="str">
        <f>IFERROR(VLOOKUP(D61,Pricing!$C$4:$D$8,2,0),"service is not found")</f>
        <v>C1</v>
      </c>
      <c r="F61" s="12" t="str">
        <f>IF(D61=Pricing!$C$7,"CGST Act 2017",IF(Sales!D61=Pricing!$C$5,"CGST Act 2017",IF(D61=Pricing!$C$4,"Income Tax Act 1961",IF(D61=Pricing!$C$6,"Income Tax Act 1961",IF(D61=Pricing!$C$8,"Companies Act 2013","Miscellaneous")))))</f>
        <v>Companies Act 2013</v>
      </c>
      <c r="G61" s="16">
        <v>12000</v>
      </c>
      <c r="H61" s="14">
        <v>44298</v>
      </c>
      <c r="I61" s="12" t="s">
        <v>29</v>
      </c>
      <c r="J61" s="17"/>
    </row>
    <row r="62" spans="3:10" x14ac:dyDescent="0.25">
      <c r="C62" s="12">
        <v>59</v>
      </c>
      <c r="D62" s="12" t="s">
        <v>6</v>
      </c>
      <c r="E62" s="25" t="str">
        <f>IFERROR(VLOOKUP(D62,Pricing!$C$4:$D$8,2,0),"service is not found")</f>
        <v>G1</v>
      </c>
      <c r="F62" s="12" t="str">
        <f>IF(D62=Pricing!$C$7,"CGST Act 2017",IF(Sales!D62=Pricing!$C$5,"CGST Act 2017",IF(D62=Pricing!$C$4,"Income Tax Act 1961",IF(D62=Pricing!$C$6,"Income Tax Act 1961",IF(D62=Pricing!$C$8,"Companies Act 2013","Miscellaneous")))))</f>
        <v>CGST Act 2017</v>
      </c>
      <c r="G62" s="16">
        <v>12000</v>
      </c>
      <c r="H62" s="14">
        <v>44303</v>
      </c>
      <c r="I62" s="12" t="s">
        <v>26</v>
      </c>
      <c r="J62" s="17"/>
    </row>
    <row r="63" spans="3:10" x14ac:dyDescent="0.25">
      <c r="C63" s="12">
        <v>60</v>
      </c>
      <c r="D63" s="12" t="s">
        <v>35</v>
      </c>
      <c r="E63" s="25" t="str">
        <f>IFERROR(VLOOKUP(D63,Pricing!$C$4:$D$8,2,0),"service is not found")</f>
        <v>I2</v>
      </c>
      <c r="F63" s="12" t="str">
        <f>IF(D63=Pricing!$C$7,"CGST Act 2017",IF(Sales!D63=Pricing!$C$5,"CGST Act 2017",IF(D63=Pricing!$C$4,"Income Tax Act 1961",IF(D63=Pricing!$C$6,"Income Tax Act 1961",IF(D63=Pricing!$C$8,"Companies Act 2013","Miscellaneous")))))</f>
        <v>Income Tax Act 1961</v>
      </c>
      <c r="G63" s="16">
        <v>21000</v>
      </c>
      <c r="H63" s="14">
        <v>44304</v>
      </c>
      <c r="I63" s="12" t="s">
        <v>25</v>
      </c>
      <c r="J63" s="17"/>
    </row>
    <row r="64" spans="3:10" x14ac:dyDescent="0.25">
      <c r="C64" s="12">
        <v>61</v>
      </c>
      <c r="D64" s="12" t="s">
        <v>5</v>
      </c>
      <c r="E64" s="25" t="str">
        <f>IFERROR(VLOOKUP(D64,Pricing!$C$4:$D$8,2,0),"service is not found")</f>
        <v>I1</v>
      </c>
      <c r="F64" s="12" t="str">
        <f>IF(D64=Pricing!$C$7,"CGST Act 2017",IF(Sales!D64=Pricing!$C$5,"CGST Act 2017",IF(D64=Pricing!$C$4,"Income Tax Act 1961",IF(D64=Pricing!$C$6,"Income Tax Act 1961",IF(D64=Pricing!$C$8,"Companies Act 2013","Miscellaneous")))))</f>
        <v>Income Tax Act 1961</v>
      </c>
      <c r="G64" s="16">
        <v>9000</v>
      </c>
      <c r="H64" s="14">
        <v>44307</v>
      </c>
      <c r="I64" s="12" t="s">
        <v>26</v>
      </c>
      <c r="J64" s="17"/>
    </row>
    <row r="65" spans="3:10" x14ac:dyDescent="0.25">
      <c r="C65" s="12">
        <v>62</v>
      </c>
      <c r="D65" s="12" t="s">
        <v>36</v>
      </c>
      <c r="E65" s="25" t="str">
        <f>IFERROR(VLOOKUP(D65,Pricing!$C$4:$D$8,2,0),"service is not found")</f>
        <v>C1</v>
      </c>
      <c r="F65" s="12" t="str">
        <f>IF(D65=Pricing!$C$7,"CGST Act 2017",IF(Sales!D65=Pricing!$C$5,"CGST Act 2017",IF(D65=Pricing!$C$4,"Income Tax Act 1961",IF(D65=Pricing!$C$6,"Income Tax Act 1961",IF(D65=Pricing!$C$8,"Companies Act 2013","Miscellaneous")))))</f>
        <v>Companies Act 2013</v>
      </c>
      <c r="G65" s="16">
        <v>29000</v>
      </c>
      <c r="H65" s="14">
        <v>44308</v>
      </c>
      <c r="I65" s="12" t="s">
        <v>28</v>
      </c>
      <c r="J65" s="17"/>
    </row>
    <row r="66" spans="3:10" x14ac:dyDescent="0.25">
      <c r="C66" s="12">
        <v>63</v>
      </c>
      <c r="D66" s="12" t="s">
        <v>6</v>
      </c>
      <c r="E66" s="25" t="str">
        <f>IFERROR(VLOOKUP(D66,Pricing!$C$4:$D$8,2,0),"service is not found")</f>
        <v>G1</v>
      </c>
      <c r="F66" s="12" t="str">
        <f>IF(D66=Pricing!$C$7,"CGST Act 2017",IF(Sales!D66=Pricing!$C$5,"CGST Act 2017",IF(D66=Pricing!$C$4,"Income Tax Act 1961",IF(D66=Pricing!$C$6,"Income Tax Act 1961",IF(D66=Pricing!$C$8,"Companies Act 2013","Miscellaneous")))))</f>
        <v>CGST Act 2017</v>
      </c>
      <c r="G66" s="16">
        <v>12000</v>
      </c>
      <c r="H66" s="14">
        <v>44309</v>
      </c>
      <c r="I66" s="12" t="s">
        <v>26</v>
      </c>
      <c r="J66" s="17"/>
    </row>
    <row r="67" spans="3:10" x14ac:dyDescent="0.25">
      <c r="C67" s="12">
        <v>64</v>
      </c>
      <c r="D67" s="12" t="s">
        <v>5</v>
      </c>
      <c r="E67" s="25" t="str">
        <f>IFERROR(VLOOKUP(D67,Pricing!$C$4:$D$8,2,0),"service is not found")</f>
        <v>I1</v>
      </c>
      <c r="F67" s="12" t="str">
        <f>IF(D67=Pricing!$C$7,"CGST Act 2017",IF(Sales!D67=Pricing!$C$5,"CGST Act 2017",IF(D67=Pricing!$C$4,"Income Tax Act 1961",IF(D67=Pricing!$C$6,"Income Tax Act 1961",IF(D67=Pricing!$C$8,"Companies Act 2013","Miscellaneous")))))</f>
        <v>Income Tax Act 1961</v>
      </c>
      <c r="G67" s="16">
        <v>14000</v>
      </c>
      <c r="H67" s="14">
        <v>44311</v>
      </c>
      <c r="I67" s="12" t="s">
        <v>28</v>
      </c>
      <c r="J67" s="17"/>
    </row>
    <row r="68" spans="3:10" x14ac:dyDescent="0.25">
      <c r="C68" s="12">
        <v>65</v>
      </c>
      <c r="D68" s="12" t="s">
        <v>6</v>
      </c>
      <c r="E68" s="25" t="str">
        <f>IFERROR(VLOOKUP(D68,Pricing!$C$4:$D$8,2,0),"service is not found")</f>
        <v>G1</v>
      </c>
      <c r="F68" s="12" t="str">
        <f>IF(D68=Pricing!$C$7,"CGST Act 2017",IF(Sales!D68=Pricing!$C$5,"CGST Act 2017",IF(D68=Pricing!$C$4,"Income Tax Act 1961",IF(D68=Pricing!$C$6,"Income Tax Act 1961",IF(D68=Pricing!$C$8,"Companies Act 2013","Miscellaneous")))))</f>
        <v>CGST Act 2017</v>
      </c>
      <c r="G68" s="16">
        <v>26000</v>
      </c>
      <c r="H68" s="14">
        <v>44313</v>
      </c>
      <c r="I68" s="12" t="s">
        <v>27</v>
      </c>
      <c r="J68" s="17"/>
    </row>
    <row r="69" spans="3:10" x14ac:dyDescent="0.25">
      <c r="C69" s="12">
        <v>66</v>
      </c>
      <c r="D69" s="12" t="s">
        <v>6</v>
      </c>
      <c r="E69" s="25" t="str">
        <f>IFERROR(VLOOKUP(D69,Pricing!$C$4:$D$8,2,0),"service is not found")</f>
        <v>G1</v>
      </c>
      <c r="F69" s="12" t="str">
        <f>IF(D69=Pricing!$C$7,"CGST Act 2017",IF(Sales!D69=Pricing!$C$5,"CGST Act 2017",IF(D69=Pricing!$C$4,"Income Tax Act 1961",IF(D69=Pricing!$C$6,"Income Tax Act 1961",IF(D69=Pricing!$C$8,"Companies Act 2013","Miscellaneous")))))</f>
        <v>CGST Act 2017</v>
      </c>
      <c r="G69" s="16">
        <v>23000</v>
      </c>
      <c r="H69" s="14">
        <v>44316</v>
      </c>
      <c r="I69" s="12" t="s">
        <v>31</v>
      </c>
      <c r="J69" s="17"/>
    </row>
    <row r="70" spans="3:10" x14ac:dyDescent="0.25">
      <c r="C70" s="12">
        <v>67</v>
      </c>
      <c r="D70" s="12" t="s">
        <v>6</v>
      </c>
      <c r="E70" s="25" t="str">
        <f>IFERROR(VLOOKUP(D70,Pricing!$C$4:$D$8,2,0),"service is not found")</f>
        <v>G1</v>
      </c>
      <c r="F70" s="12" t="str">
        <f>IF(D70=Pricing!$C$7,"CGST Act 2017",IF(Sales!D70=Pricing!$C$5,"CGST Act 2017",IF(D70=Pricing!$C$4,"Income Tax Act 1961",IF(D70=Pricing!$C$6,"Income Tax Act 1961",IF(D70=Pricing!$C$8,"Companies Act 2013","Miscellaneous")))))</f>
        <v>CGST Act 2017</v>
      </c>
      <c r="G70" s="16">
        <v>22000</v>
      </c>
      <c r="H70" s="14">
        <v>44317</v>
      </c>
      <c r="I70" s="12" t="s">
        <v>30</v>
      </c>
      <c r="J70" s="17"/>
    </row>
    <row r="71" spans="3:10" x14ac:dyDescent="0.25">
      <c r="C71" s="12">
        <v>68</v>
      </c>
      <c r="D71" s="12" t="s">
        <v>34</v>
      </c>
      <c r="E71" s="25" t="str">
        <f>IFERROR(VLOOKUP(D71,Pricing!$C$4:$D$8,2,0),"service is not found")</f>
        <v>G2</v>
      </c>
      <c r="F71" s="12" t="str">
        <f>IF(D71=Pricing!$C$7,"CGST Act 2017",IF(Sales!D71=Pricing!$C$5,"CGST Act 2017",IF(D71=Pricing!$C$4,"Income Tax Act 1961",IF(D71=Pricing!$C$6,"Income Tax Act 1961",IF(D71=Pricing!$C$8,"Companies Act 2013","Miscellaneous")))))</f>
        <v>CGST Act 2017</v>
      </c>
      <c r="G71" s="16">
        <v>16000</v>
      </c>
      <c r="H71" s="14">
        <v>44317</v>
      </c>
      <c r="I71" s="12" t="s">
        <v>29</v>
      </c>
      <c r="J71" s="17"/>
    </row>
    <row r="72" spans="3:10" x14ac:dyDescent="0.25">
      <c r="C72" s="12">
        <v>69</v>
      </c>
      <c r="D72" s="12" t="s">
        <v>6</v>
      </c>
      <c r="E72" s="25" t="str">
        <f>IFERROR(VLOOKUP(D72,Pricing!$C$4:$D$8,2,0),"service is not found")</f>
        <v>G1</v>
      </c>
      <c r="F72" s="12" t="str">
        <f>IF(D72=Pricing!$C$7,"CGST Act 2017",IF(Sales!D72=Pricing!$C$5,"CGST Act 2017",IF(D72=Pricing!$C$4,"Income Tax Act 1961",IF(D72=Pricing!$C$6,"Income Tax Act 1961",IF(D72=Pricing!$C$8,"Companies Act 2013","Miscellaneous")))))</f>
        <v>CGST Act 2017</v>
      </c>
      <c r="G72" s="16">
        <v>17000</v>
      </c>
      <c r="H72" s="14">
        <v>44318</v>
      </c>
      <c r="I72" s="12" t="s">
        <v>26</v>
      </c>
      <c r="J72" s="17"/>
    </row>
    <row r="73" spans="3:10" x14ac:dyDescent="0.25">
      <c r="C73" s="12">
        <v>70</v>
      </c>
      <c r="D73" s="12" t="s">
        <v>5</v>
      </c>
      <c r="E73" s="25" t="str">
        <f>IFERROR(VLOOKUP(D73,Pricing!$C$4:$D$8,2,0),"service is not found")</f>
        <v>I1</v>
      </c>
      <c r="F73" s="12" t="str">
        <f>IF(D73=Pricing!$C$7,"CGST Act 2017",IF(Sales!D73=Pricing!$C$5,"CGST Act 2017",IF(D73=Pricing!$C$4,"Income Tax Act 1961",IF(D73=Pricing!$C$6,"Income Tax Act 1961",IF(D73=Pricing!$C$8,"Companies Act 2013","Miscellaneous")))))</f>
        <v>Income Tax Act 1961</v>
      </c>
      <c r="G73" s="16">
        <v>9000</v>
      </c>
      <c r="H73" s="14">
        <v>44318</v>
      </c>
      <c r="I73" s="12" t="s">
        <v>26</v>
      </c>
      <c r="J73" s="17"/>
    </row>
    <row r="74" spans="3:10" x14ac:dyDescent="0.25">
      <c r="C74" s="12">
        <v>71</v>
      </c>
      <c r="D74" s="12" t="s">
        <v>5</v>
      </c>
      <c r="E74" s="25" t="str">
        <f>IFERROR(VLOOKUP(D74,Pricing!$C$4:$D$8,2,0),"service is not found")</f>
        <v>I1</v>
      </c>
      <c r="F74" s="12" t="str">
        <f>IF(D74=Pricing!$C$7,"CGST Act 2017",IF(Sales!D74=Pricing!$C$5,"CGST Act 2017",IF(D74=Pricing!$C$4,"Income Tax Act 1961",IF(D74=Pricing!$C$6,"Income Tax Act 1961",IF(D74=Pricing!$C$8,"Companies Act 2013","Miscellaneous")))))</f>
        <v>Income Tax Act 1961</v>
      </c>
      <c r="G74" s="16">
        <v>13000</v>
      </c>
      <c r="H74" s="14">
        <v>44318</v>
      </c>
      <c r="I74" s="12" t="s">
        <v>27</v>
      </c>
      <c r="J74" s="17"/>
    </row>
    <row r="75" spans="3:10" x14ac:dyDescent="0.25">
      <c r="C75" s="12">
        <v>72</v>
      </c>
      <c r="D75" s="12" t="s">
        <v>6</v>
      </c>
      <c r="E75" s="25" t="str">
        <f>IFERROR(VLOOKUP(D75,Pricing!$C$4:$D$8,2,0),"service is not found")</f>
        <v>G1</v>
      </c>
      <c r="F75" s="12" t="str">
        <f>IF(D75=Pricing!$C$7,"CGST Act 2017",IF(Sales!D75=Pricing!$C$5,"CGST Act 2017",IF(D75=Pricing!$C$4,"Income Tax Act 1961",IF(D75=Pricing!$C$6,"Income Tax Act 1961",IF(D75=Pricing!$C$8,"Companies Act 2013","Miscellaneous")))))</f>
        <v>CGST Act 2017</v>
      </c>
      <c r="G75" s="16">
        <v>16000</v>
      </c>
      <c r="H75" s="14">
        <v>44319</v>
      </c>
      <c r="I75" s="12" t="s">
        <v>26</v>
      </c>
      <c r="J75" s="17"/>
    </row>
    <row r="76" spans="3:10" x14ac:dyDescent="0.25">
      <c r="C76" s="12">
        <v>73</v>
      </c>
      <c r="D76" s="12" t="s">
        <v>35</v>
      </c>
      <c r="E76" s="25" t="str">
        <f>IFERROR(VLOOKUP(D76,Pricing!$C$4:$D$8,2,0),"service is not found")</f>
        <v>I2</v>
      </c>
      <c r="F76" s="12" t="str">
        <f>IF(D76=Pricing!$C$7,"CGST Act 2017",IF(Sales!D76=Pricing!$C$5,"CGST Act 2017",IF(D76=Pricing!$C$4,"Income Tax Act 1961",IF(D76=Pricing!$C$6,"Income Tax Act 1961",IF(D76=Pricing!$C$8,"Companies Act 2013","Miscellaneous")))))</f>
        <v>Income Tax Act 1961</v>
      </c>
      <c r="G76" s="16">
        <v>21000</v>
      </c>
      <c r="H76" s="14">
        <v>44319</v>
      </c>
      <c r="I76" s="12" t="s">
        <v>28</v>
      </c>
      <c r="J76" s="17"/>
    </row>
    <row r="77" spans="3:10" x14ac:dyDescent="0.25">
      <c r="C77" s="12">
        <v>74</v>
      </c>
      <c r="D77" s="12" t="s">
        <v>6</v>
      </c>
      <c r="E77" s="25" t="str">
        <f>IFERROR(VLOOKUP(D77,Pricing!$C$4:$D$8,2,0),"service is not found")</f>
        <v>G1</v>
      </c>
      <c r="F77" s="12" t="str">
        <f>IF(D77=Pricing!$C$7,"CGST Act 2017",IF(Sales!D77=Pricing!$C$5,"CGST Act 2017",IF(D77=Pricing!$C$4,"Income Tax Act 1961",IF(D77=Pricing!$C$6,"Income Tax Act 1961",IF(D77=Pricing!$C$8,"Companies Act 2013","Miscellaneous")))))</f>
        <v>CGST Act 2017</v>
      </c>
      <c r="G77" s="16">
        <v>18000</v>
      </c>
      <c r="H77" s="14">
        <v>44321</v>
      </c>
      <c r="I77" s="12" t="s">
        <v>29</v>
      </c>
      <c r="J77" s="17"/>
    </row>
    <row r="78" spans="3:10" x14ac:dyDescent="0.25">
      <c r="C78" s="12">
        <v>75</v>
      </c>
      <c r="D78" s="12" t="s">
        <v>5</v>
      </c>
      <c r="E78" s="25" t="str">
        <f>IFERROR(VLOOKUP(D78,Pricing!$C$4:$D$8,2,0),"service is not found")</f>
        <v>I1</v>
      </c>
      <c r="F78" s="12" t="str">
        <f>IF(D78=Pricing!$C$7,"CGST Act 2017",IF(Sales!D78=Pricing!$C$5,"CGST Act 2017",IF(D78=Pricing!$C$4,"Income Tax Act 1961",IF(D78=Pricing!$C$6,"Income Tax Act 1961",IF(D78=Pricing!$C$8,"Companies Act 2013","Miscellaneous")))))</f>
        <v>Income Tax Act 1961</v>
      </c>
      <c r="G78" s="16">
        <v>18000</v>
      </c>
      <c r="H78" s="14">
        <v>44321</v>
      </c>
      <c r="I78" s="12" t="s">
        <v>31</v>
      </c>
      <c r="J78" s="17"/>
    </row>
    <row r="79" spans="3:10" x14ac:dyDescent="0.25">
      <c r="C79" s="12">
        <v>76</v>
      </c>
      <c r="D79" s="12" t="s">
        <v>6</v>
      </c>
      <c r="E79" s="25" t="str">
        <f>IFERROR(VLOOKUP(D79,Pricing!$C$4:$D$8,2,0),"service is not found")</f>
        <v>G1</v>
      </c>
      <c r="F79" s="12" t="str">
        <f>IF(D79=Pricing!$C$7,"CGST Act 2017",IF(Sales!D79=Pricing!$C$5,"CGST Act 2017",IF(D79=Pricing!$C$4,"Income Tax Act 1961",IF(D79=Pricing!$C$6,"Income Tax Act 1961",IF(D79=Pricing!$C$8,"Companies Act 2013","Miscellaneous")))))</f>
        <v>CGST Act 2017</v>
      </c>
      <c r="G79" s="16">
        <v>10000</v>
      </c>
      <c r="H79" s="14">
        <v>44322</v>
      </c>
      <c r="I79" s="12" t="s">
        <v>26</v>
      </c>
      <c r="J79" s="17"/>
    </row>
    <row r="80" spans="3:10" x14ac:dyDescent="0.25">
      <c r="C80" s="12">
        <v>77</v>
      </c>
      <c r="D80" s="12" t="s">
        <v>35</v>
      </c>
      <c r="E80" s="25" t="str">
        <f>IFERROR(VLOOKUP(D80,Pricing!$C$4:$D$8,2,0),"service is not found")</f>
        <v>I2</v>
      </c>
      <c r="F80" s="12" t="str">
        <f>IF(D80=Pricing!$C$7,"CGST Act 2017",IF(Sales!D80=Pricing!$C$5,"CGST Act 2017",IF(D80=Pricing!$C$4,"Income Tax Act 1961",IF(D80=Pricing!$C$6,"Income Tax Act 1961",IF(D80=Pricing!$C$8,"Companies Act 2013","Miscellaneous")))))</f>
        <v>Income Tax Act 1961</v>
      </c>
      <c r="G80" s="16">
        <v>22000</v>
      </c>
      <c r="H80" s="14">
        <v>44324</v>
      </c>
      <c r="I80" s="12" t="s">
        <v>26</v>
      </c>
      <c r="J80" s="17"/>
    </row>
    <row r="81" spans="3:10" x14ac:dyDescent="0.25">
      <c r="C81" s="12">
        <v>78</v>
      </c>
      <c r="D81" s="12" t="s">
        <v>6</v>
      </c>
      <c r="E81" s="25" t="str">
        <f>IFERROR(VLOOKUP(D81,Pricing!$C$4:$D$8,2,0),"service is not found")</f>
        <v>G1</v>
      </c>
      <c r="F81" s="12" t="str">
        <f>IF(D81=Pricing!$C$7,"CGST Act 2017",IF(Sales!D81=Pricing!$C$5,"CGST Act 2017",IF(D81=Pricing!$C$4,"Income Tax Act 1961",IF(D81=Pricing!$C$6,"Income Tax Act 1961",IF(D81=Pricing!$C$8,"Companies Act 2013","Miscellaneous")))))</f>
        <v>CGST Act 2017</v>
      </c>
      <c r="G81" s="16">
        <v>30000</v>
      </c>
      <c r="H81" s="14">
        <v>44324</v>
      </c>
      <c r="I81" s="12" t="s">
        <v>27</v>
      </c>
      <c r="J81" s="17"/>
    </row>
    <row r="82" spans="3:10" x14ac:dyDescent="0.25">
      <c r="C82" s="12">
        <v>79</v>
      </c>
      <c r="D82" s="12" t="s">
        <v>5</v>
      </c>
      <c r="E82" s="25" t="str">
        <f>IFERROR(VLOOKUP(D82,Pricing!$C$4:$D$8,2,0),"service is not found")</f>
        <v>I1</v>
      </c>
      <c r="F82" s="12" t="str">
        <f>IF(D82=Pricing!$C$7,"CGST Act 2017",IF(Sales!D82=Pricing!$C$5,"CGST Act 2017",IF(D82=Pricing!$C$4,"Income Tax Act 1961",IF(D82=Pricing!$C$6,"Income Tax Act 1961",IF(D82=Pricing!$C$8,"Companies Act 2013","Miscellaneous")))))</f>
        <v>Income Tax Act 1961</v>
      </c>
      <c r="G82" s="16">
        <v>16000</v>
      </c>
      <c r="H82" s="14">
        <v>44324</v>
      </c>
      <c r="I82" s="12" t="s">
        <v>31</v>
      </c>
      <c r="J82" s="17"/>
    </row>
    <row r="83" spans="3:10" x14ac:dyDescent="0.25">
      <c r="C83" s="12">
        <v>80</v>
      </c>
      <c r="D83" s="12" t="s">
        <v>34</v>
      </c>
      <c r="E83" s="25" t="str">
        <f>IFERROR(VLOOKUP(D83,Pricing!$C$4:$D$8,2,0),"service is not found")</f>
        <v>G2</v>
      </c>
      <c r="F83" s="12" t="str">
        <f>IF(D83=Pricing!$C$7,"CGST Act 2017",IF(Sales!D83=Pricing!$C$5,"CGST Act 2017",IF(D83=Pricing!$C$4,"Income Tax Act 1961",IF(D83=Pricing!$C$6,"Income Tax Act 1961",IF(D83=Pricing!$C$8,"Companies Act 2013","Miscellaneous")))))</f>
        <v>CGST Act 2017</v>
      </c>
      <c r="G83" s="16">
        <v>18000</v>
      </c>
      <c r="H83" s="14">
        <v>44324</v>
      </c>
      <c r="I83" s="12" t="s">
        <v>27</v>
      </c>
      <c r="J83" s="17"/>
    </row>
    <row r="84" spans="3:10" x14ac:dyDescent="0.25">
      <c r="C84" s="12">
        <v>81</v>
      </c>
      <c r="D84" s="12" t="s">
        <v>6</v>
      </c>
      <c r="E84" s="25" t="str">
        <f>IFERROR(VLOOKUP(D84,Pricing!$C$4:$D$8,2,0),"service is not found")</f>
        <v>G1</v>
      </c>
      <c r="F84" s="12" t="str">
        <f>IF(D84=Pricing!$C$7,"CGST Act 2017",IF(Sales!D84=Pricing!$C$5,"CGST Act 2017",IF(D84=Pricing!$C$4,"Income Tax Act 1961",IF(D84=Pricing!$C$6,"Income Tax Act 1961",IF(D84=Pricing!$C$8,"Companies Act 2013","Miscellaneous")))))</f>
        <v>CGST Act 2017</v>
      </c>
      <c r="G84" s="16">
        <v>24000</v>
      </c>
      <c r="H84" s="14">
        <v>44328</v>
      </c>
      <c r="I84" s="12" t="s">
        <v>28</v>
      </c>
      <c r="J84" s="17"/>
    </row>
    <row r="85" spans="3:10" x14ac:dyDescent="0.25">
      <c r="C85" s="12">
        <v>82</v>
      </c>
      <c r="D85" s="12" t="s">
        <v>6</v>
      </c>
      <c r="E85" s="25" t="str">
        <f>IFERROR(VLOOKUP(D85,Pricing!$C$4:$D$8,2,0),"service is not found")</f>
        <v>G1</v>
      </c>
      <c r="F85" s="12" t="str">
        <f>IF(D85=Pricing!$C$7,"CGST Act 2017",IF(Sales!D85=Pricing!$C$5,"CGST Act 2017",IF(D85=Pricing!$C$4,"Income Tax Act 1961",IF(D85=Pricing!$C$6,"Income Tax Act 1961",IF(D85=Pricing!$C$8,"Companies Act 2013","Miscellaneous")))))</f>
        <v>CGST Act 2017</v>
      </c>
      <c r="G85" s="16">
        <v>24000</v>
      </c>
      <c r="H85" s="14">
        <v>44330</v>
      </c>
      <c r="I85" s="12" t="s">
        <v>29</v>
      </c>
      <c r="J85" s="17"/>
    </row>
    <row r="86" spans="3:10" x14ac:dyDescent="0.25">
      <c r="C86" s="12">
        <v>83</v>
      </c>
      <c r="D86" s="12" t="s">
        <v>34</v>
      </c>
      <c r="E86" s="25" t="str">
        <f>IFERROR(VLOOKUP(D86,Pricing!$C$4:$D$8,2,0),"service is not found")</f>
        <v>G2</v>
      </c>
      <c r="F86" s="12" t="str">
        <f>IF(D86=Pricing!$C$7,"CGST Act 2017",IF(Sales!D86=Pricing!$C$5,"CGST Act 2017",IF(D86=Pricing!$C$4,"Income Tax Act 1961",IF(D86=Pricing!$C$6,"Income Tax Act 1961",IF(D86=Pricing!$C$8,"Companies Act 2013","Miscellaneous")))))</f>
        <v>CGST Act 2017</v>
      </c>
      <c r="G86" s="16">
        <v>19000</v>
      </c>
      <c r="H86" s="14">
        <v>44330</v>
      </c>
      <c r="I86" s="12" t="s">
        <v>27</v>
      </c>
      <c r="J86" s="17"/>
    </row>
    <row r="87" spans="3:10" x14ac:dyDescent="0.25">
      <c r="C87" s="12">
        <v>84</v>
      </c>
      <c r="D87" s="12" t="s">
        <v>6</v>
      </c>
      <c r="E87" s="25" t="str">
        <f>IFERROR(VLOOKUP(D87,Pricing!$C$4:$D$8,2,0),"service is not found")</f>
        <v>G1</v>
      </c>
      <c r="F87" s="12" t="str">
        <f>IF(D87=Pricing!$C$7,"CGST Act 2017",IF(Sales!D87=Pricing!$C$5,"CGST Act 2017",IF(D87=Pricing!$C$4,"Income Tax Act 1961",IF(D87=Pricing!$C$6,"Income Tax Act 1961",IF(D87=Pricing!$C$8,"Companies Act 2013","Miscellaneous")))))</f>
        <v>CGST Act 2017</v>
      </c>
      <c r="G87" s="16">
        <v>20000</v>
      </c>
      <c r="H87" s="14">
        <v>44331</v>
      </c>
      <c r="I87" s="12" t="s">
        <v>25</v>
      </c>
      <c r="J87" s="17"/>
    </row>
    <row r="88" spans="3:10" x14ac:dyDescent="0.25">
      <c r="C88" s="12">
        <v>85</v>
      </c>
      <c r="D88" s="12" t="s">
        <v>6</v>
      </c>
      <c r="E88" s="25" t="str">
        <f>IFERROR(VLOOKUP(D88,Pricing!$C$4:$D$8,2,0),"service is not found")</f>
        <v>G1</v>
      </c>
      <c r="F88" s="12" t="str">
        <f>IF(D88=Pricing!$C$7,"CGST Act 2017",IF(Sales!D88=Pricing!$C$5,"CGST Act 2017",IF(D88=Pricing!$C$4,"Income Tax Act 1961",IF(D88=Pricing!$C$6,"Income Tax Act 1961",IF(D88=Pricing!$C$8,"Companies Act 2013","Miscellaneous")))))</f>
        <v>CGST Act 2017</v>
      </c>
      <c r="G88" s="16">
        <v>21000</v>
      </c>
      <c r="H88" s="14">
        <v>44332</v>
      </c>
      <c r="I88" s="12" t="s">
        <v>31</v>
      </c>
      <c r="J88" s="17"/>
    </row>
    <row r="89" spans="3:10" x14ac:dyDescent="0.25">
      <c r="C89" s="12">
        <v>86</v>
      </c>
      <c r="D89" s="12" t="s">
        <v>36</v>
      </c>
      <c r="E89" s="25" t="str">
        <f>IFERROR(VLOOKUP(D89,Pricing!$C$4:$D$8,2,0),"service is not found")</f>
        <v>C1</v>
      </c>
      <c r="F89" s="12" t="str">
        <f>IF(D89=Pricing!$C$7,"CGST Act 2017",IF(Sales!D89=Pricing!$C$5,"CGST Act 2017",IF(D89=Pricing!$C$4,"Income Tax Act 1961",IF(D89=Pricing!$C$6,"Income Tax Act 1961",IF(D89=Pricing!$C$8,"Companies Act 2013","Miscellaneous")))))</f>
        <v>Companies Act 2013</v>
      </c>
      <c r="G89" s="16">
        <v>14000</v>
      </c>
      <c r="H89" s="14">
        <v>44332</v>
      </c>
      <c r="I89" s="12" t="s">
        <v>27</v>
      </c>
      <c r="J89" s="17"/>
    </row>
    <row r="90" spans="3:10" x14ac:dyDescent="0.25">
      <c r="C90" s="12">
        <v>87</v>
      </c>
      <c r="D90" s="12" t="s">
        <v>37</v>
      </c>
      <c r="E90" s="25" t="str">
        <f>IFERROR(VLOOKUP(D90,Pricing!$C$4:$D$8,2,0),"service is not found")</f>
        <v>service is not found</v>
      </c>
      <c r="F90" s="12" t="str">
        <f>IF(D90=Pricing!$C$7,"CGST Act 2017",IF(Sales!D90=Pricing!$C$5,"CGST Act 2017",IF(D90=Pricing!$C$4,"Income Tax Act 1961",IF(D90=Pricing!$C$6,"Income Tax Act 1961",IF(D90=Pricing!$C$8,"Companies Act 2013","Miscellaneous")))))</f>
        <v>Miscellaneous</v>
      </c>
      <c r="G90" s="16">
        <v>22000</v>
      </c>
      <c r="H90" s="14">
        <v>44332</v>
      </c>
      <c r="I90" s="12" t="s">
        <v>29</v>
      </c>
      <c r="J90" s="17"/>
    </row>
    <row r="91" spans="3:10" x14ac:dyDescent="0.25">
      <c r="C91" s="12">
        <v>88</v>
      </c>
      <c r="D91" s="12" t="s">
        <v>34</v>
      </c>
      <c r="E91" s="25" t="str">
        <f>IFERROR(VLOOKUP(D91,Pricing!$C$4:$D$8,2,0),"service is not found")</f>
        <v>G2</v>
      </c>
      <c r="F91" s="12" t="str">
        <f>IF(D91=Pricing!$C$7,"CGST Act 2017",IF(Sales!D91=Pricing!$C$5,"CGST Act 2017",IF(D91=Pricing!$C$4,"Income Tax Act 1961",IF(D91=Pricing!$C$6,"Income Tax Act 1961",IF(D91=Pricing!$C$8,"Companies Act 2013","Miscellaneous")))))</f>
        <v>CGST Act 2017</v>
      </c>
      <c r="G91" s="16">
        <v>19000</v>
      </c>
      <c r="H91" s="14">
        <v>44334</v>
      </c>
      <c r="I91" s="12" t="s">
        <v>26</v>
      </c>
      <c r="J91" s="17"/>
    </row>
    <row r="92" spans="3:10" x14ac:dyDescent="0.25">
      <c r="C92" s="12">
        <v>89</v>
      </c>
      <c r="D92" s="12" t="s">
        <v>5</v>
      </c>
      <c r="E92" s="25" t="str">
        <f>IFERROR(VLOOKUP(D92,Pricing!$C$4:$D$8,2,0),"service is not found")</f>
        <v>I1</v>
      </c>
      <c r="F92" s="12" t="str">
        <f>IF(D92=Pricing!$C$7,"CGST Act 2017",IF(Sales!D92=Pricing!$C$5,"CGST Act 2017",IF(D92=Pricing!$C$4,"Income Tax Act 1961",IF(D92=Pricing!$C$6,"Income Tax Act 1961",IF(D92=Pricing!$C$8,"Companies Act 2013","Miscellaneous")))))</f>
        <v>Income Tax Act 1961</v>
      </c>
      <c r="G92" s="16">
        <v>14000</v>
      </c>
      <c r="H92" s="14">
        <v>44335</v>
      </c>
      <c r="I92" s="12" t="s">
        <v>25</v>
      </c>
      <c r="J92" s="17"/>
    </row>
    <row r="93" spans="3:10" x14ac:dyDescent="0.25">
      <c r="C93" s="12">
        <v>90</v>
      </c>
      <c r="D93" s="12" t="s">
        <v>5</v>
      </c>
      <c r="E93" s="25" t="str">
        <f>IFERROR(VLOOKUP(D93,Pricing!$C$4:$D$8,2,0),"service is not found")</f>
        <v>I1</v>
      </c>
      <c r="F93" s="12" t="str">
        <f>IF(D93=Pricing!$C$7,"CGST Act 2017",IF(Sales!D93=Pricing!$C$5,"CGST Act 2017",IF(D93=Pricing!$C$4,"Income Tax Act 1961",IF(D93=Pricing!$C$6,"Income Tax Act 1961",IF(D93=Pricing!$C$8,"Companies Act 2013","Miscellaneous")))))</f>
        <v>Income Tax Act 1961</v>
      </c>
      <c r="G93" s="16">
        <v>20000</v>
      </c>
      <c r="H93" s="14">
        <v>44336</v>
      </c>
      <c r="I93" s="12" t="s">
        <v>26</v>
      </c>
      <c r="J93" s="17"/>
    </row>
    <row r="94" spans="3:10" x14ac:dyDescent="0.25">
      <c r="C94" s="12">
        <v>91</v>
      </c>
      <c r="D94" s="12" t="s">
        <v>5</v>
      </c>
      <c r="E94" s="25" t="str">
        <f>IFERROR(VLOOKUP(D94,Pricing!$C$4:$D$8,2,0),"service is not found")</f>
        <v>I1</v>
      </c>
      <c r="F94" s="12" t="str">
        <f>IF(D94=Pricing!$C$7,"CGST Act 2017",IF(Sales!D94=Pricing!$C$5,"CGST Act 2017",IF(D94=Pricing!$C$4,"Income Tax Act 1961",IF(D94=Pricing!$C$6,"Income Tax Act 1961",IF(D94=Pricing!$C$8,"Companies Act 2013","Miscellaneous")))))</f>
        <v>Income Tax Act 1961</v>
      </c>
      <c r="G94" s="16">
        <v>15000</v>
      </c>
      <c r="H94" s="14">
        <v>44338</v>
      </c>
      <c r="I94" s="12" t="s">
        <v>29</v>
      </c>
      <c r="J94" s="17"/>
    </row>
    <row r="95" spans="3:10" x14ac:dyDescent="0.25">
      <c r="C95" s="12">
        <v>92</v>
      </c>
      <c r="D95" s="12" t="s">
        <v>36</v>
      </c>
      <c r="E95" s="25" t="str">
        <f>IFERROR(VLOOKUP(D95,Pricing!$C$4:$D$8,2,0),"service is not found")</f>
        <v>C1</v>
      </c>
      <c r="F95" s="12" t="str">
        <f>IF(D95=Pricing!$C$7,"CGST Act 2017",IF(Sales!D95=Pricing!$C$5,"CGST Act 2017",IF(D95=Pricing!$C$4,"Income Tax Act 1961",IF(D95=Pricing!$C$6,"Income Tax Act 1961",IF(D95=Pricing!$C$8,"Companies Act 2013","Miscellaneous")))))</f>
        <v>Companies Act 2013</v>
      </c>
      <c r="G95" s="16">
        <v>17000</v>
      </c>
      <c r="H95" s="14">
        <v>44339</v>
      </c>
      <c r="I95" s="12" t="s">
        <v>27</v>
      </c>
      <c r="J95" s="17"/>
    </row>
    <row r="96" spans="3:10" x14ac:dyDescent="0.25">
      <c r="C96" s="12">
        <v>93</v>
      </c>
      <c r="D96" s="12" t="s">
        <v>6</v>
      </c>
      <c r="E96" s="25" t="str">
        <f>IFERROR(VLOOKUP(D96,Pricing!$C$4:$D$8,2,0),"service is not found")</f>
        <v>G1</v>
      </c>
      <c r="F96" s="12" t="str">
        <f>IF(D96=Pricing!$C$7,"CGST Act 2017",IF(Sales!D96=Pricing!$C$5,"CGST Act 2017",IF(D96=Pricing!$C$4,"Income Tax Act 1961",IF(D96=Pricing!$C$6,"Income Tax Act 1961",IF(D96=Pricing!$C$8,"Companies Act 2013","Miscellaneous")))))</f>
        <v>CGST Act 2017</v>
      </c>
      <c r="G96" s="16">
        <v>13000</v>
      </c>
      <c r="H96" s="14">
        <v>44341</v>
      </c>
      <c r="I96" s="12" t="s">
        <v>26</v>
      </c>
      <c r="J96" s="17"/>
    </row>
    <row r="97" spans="3:10" x14ac:dyDescent="0.25">
      <c r="C97" s="12">
        <v>94</v>
      </c>
      <c r="D97" s="12" t="s">
        <v>6</v>
      </c>
      <c r="E97" s="25" t="str">
        <f>IFERROR(VLOOKUP(D97,Pricing!$C$4:$D$8,2,0),"service is not found")</f>
        <v>G1</v>
      </c>
      <c r="F97" s="12" t="str">
        <f>IF(D97=Pricing!$C$7,"CGST Act 2017",IF(Sales!D97=Pricing!$C$5,"CGST Act 2017",IF(D97=Pricing!$C$4,"Income Tax Act 1961",IF(D97=Pricing!$C$6,"Income Tax Act 1961",IF(D97=Pricing!$C$8,"Companies Act 2013","Miscellaneous")))))</f>
        <v>CGST Act 2017</v>
      </c>
      <c r="G97" s="16">
        <v>24000</v>
      </c>
      <c r="H97" s="14">
        <v>44341</v>
      </c>
      <c r="I97" s="12" t="s">
        <v>30</v>
      </c>
      <c r="J97" s="17"/>
    </row>
    <row r="98" spans="3:10" x14ac:dyDescent="0.25">
      <c r="C98" s="12">
        <v>95</v>
      </c>
      <c r="D98" s="12" t="s">
        <v>37</v>
      </c>
      <c r="E98" s="25" t="str">
        <f>IFERROR(VLOOKUP(D98,Pricing!$C$4:$D$8,2,0),"service is not found")</f>
        <v>service is not found</v>
      </c>
      <c r="F98" s="12" t="str">
        <f>IF(D98=Pricing!$C$7,"CGST Act 2017",IF(Sales!D98=Pricing!$C$5,"CGST Act 2017",IF(D98=Pricing!$C$4,"Income Tax Act 1961",IF(D98=Pricing!$C$6,"Income Tax Act 1961",IF(D98=Pricing!$C$8,"Companies Act 2013","Miscellaneous")))))</f>
        <v>Miscellaneous</v>
      </c>
      <c r="G98" s="16">
        <v>16000</v>
      </c>
      <c r="H98" s="14">
        <v>44341</v>
      </c>
      <c r="I98" s="12" t="s">
        <v>25</v>
      </c>
      <c r="J98" s="17"/>
    </row>
    <row r="99" spans="3:10" x14ac:dyDescent="0.25">
      <c r="C99" s="12">
        <v>96</v>
      </c>
      <c r="D99" s="12" t="s">
        <v>35</v>
      </c>
      <c r="E99" s="25" t="str">
        <f>IFERROR(VLOOKUP(D99,Pricing!$C$4:$D$8,2,0),"service is not found")</f>
        <v>I2</v>
      </c>
      <c r="F99" s="12" t="str">
        <f>IF(D99=Pricing!$C$7,"CGST Act 2017",IF(Sales!D99=Pricing!$C$5,"CGST Act 2017",IF(D99=Pricing!$C$4,"Income Tax Act 1961",IF(D99=Pricing!$C$6,"Income Tax Act 1961",IF(D99=Pricing!$C$8,"Companies Act 2013","Miscellaneous")))))</f>
        <v>Income Tax Act 1961</v>
      </c>
      <c r="G99" s="16">
        <v>15000</v>
      </c>
      <c r="H99" s="14">
        <v>44342</v>
      </c>
      <c r="I99" s="12" t="s">
        <v>27</v>
      </c>
      <c r="J99" s="17"/>
    </row>
    <row r="100" spans="3:10" x14ac:dyDescent="0.25">
      <c r="C100" s="12">
        <v>97</v>
      </c>
      <c r="D100" s="12" t="s">
        <v>35</v>
      </c>
      <c r="E100" s="25" t="str">
        <f>IFERROR(VLOOKUP(D100,Pricing!$C$4:$D$8,2,0),"service is not found")</f>
        <v>I2</v>
      </c>
      <c r="F100" s="12" t="str">
        <f>IF(D100=Pricing!$C$7,"CGST Act 2017",IF(Sales!D100=Pricing!$C$5,"CGST Act 2017",IF(D100=Pricing!$C$4,"Income Tax Act 1961",IF(D100=Pricing!$C$6,"Income Tax Act 1961",IF(D100=Pricing!$C$8,"Companies Act 2013","Miscellaneous")))))</f>
        <v>Income Tax Act 1961</v>
      </c>
      <c r="G100" s="16">
        <v>15000</v>
      </c>
      <c r="H100" s="14">
        <v>44342</v>
      </c>
      <c r="I100" s="12" t="s">
        <v>28</v>
      </c>
      <c r="J100" s="17"/>
    </row>
    <row r="101" spans="3:10" x14ac:dyDescent="0.25">
      <c r="C101" s="12">
        <v>98</v>
      </c>
      <c r="D101" s="12" t="s">
        <v>35</v>
      </c>
      <c r="E101" s="25" t="str">
        <f>IFERROR(VLOOKUP(D101,Pricing!$C$4:$D$8,2,0),"service is not found")</f>
        <v>I2</v>
      </c>
      <c r="F101" s="12" t="str">
        <f>IF(D101=Pricing!$C$7,"CGST Act 2017",IF(Sales!D101=Pricing!$C$5,"CGST Act 2017",IF(D101=Pricing!$C$4,"Income Tax Act 1961",IF(D101=Pricing!$C$6,"Income Tax Act 1961",IF(D101=Pricing!$C$8,"Companies Act 2013","Miscellaneous")))))</f>
        <v>Income Tax Act 1961</v>
      </c>
      <c r="G101" s="16">
        <v>21000</v>
      </c>
      <c r="H101" s="14">
        <v>44342</v>
      </c>
      <c r="I101" s="12" t="s">
        <v>25</v>
      </c>
      <c r="J101" s="17"/>
    </row>
    <row r="102" spans="3:10" x14ac:dyDescent="0.25">
      <c r="C102" s="12">
        <v>99</v>
      </c>
      <c r="D102" s="12" t="s">
        <v>36</v>
      </c>
      <c r="E102" s="25" t="str">
        <f>IFERROR(VLOOKUP(D102,Pricing!$C$4:$D$8,2,0),"service is not found")</f>
        <v>C1</v>
      </c>
      <c r="F102" s="12" t="str">
        <f>IF(D102=Pricing!$C$7,"CGST Act 2017",IF(Sales!D102=Pricing!$C$5,"CGST Act 2017",IF(D102=Pricing!$C$4,"Income Tax Act 1961",IF(D102=Pricing!$C$6,"Income Tax Act 1961",IF(D102=Pricing!$C$8,"Companies Act 2013","Miscellaneous")))))</f>
        <v>Companies Act 2013</v>
      </c>
      <c r="G102" s="16">
        <v>23000</v>
      </c>
      <c r="H102" s="14">
        <v>44342</v>
      </c>
      <c r="I102" s="12" t="s">
        <v>29</v>
      </c>
      <c r="J102" s="17"/>
    </row>
    <row r="103" spans="3:10" x14ac:dyDescent="0.25">
      <c r="C103" s="12">
        <v>100</v>
      </c>
      <c r="D103" s="12" t="s">
        <v>6</v>
      </c>
      <c r="E103" s="25" t="str">
        <f>IFERROR(VLOOKUP(D103,Pricing!$C$4:$D$8,2,0),"service is not found")</f>
        <v>G1</v>
      </c>
      <c r="F103" s="12" t="str">
        <f>IF(D103=Pricing!$C$7,"CGST Act 2017",IF(Sales!D103=Pricing!$C$5,"CGST Act 2017",IF(D103=Pricing!$C$4,"Income Tax Act 1961",IF(D103=Pricing!$C$6,"Income Tax Act 1961",IF(D103=Pricing!$C$8,"Companies Act 2013","Miscellaneous")))))</f>
        <v>CGST Act 2017</v>
      </c>
      <c r="G103" s="16">
        <v>22000</v>
      </c>
      <c r="H103" s="14">
        <v>44343</v>
      </c>
      <c r="I103" s="12" t="s">
        <v>26</v>
      </c>
      <c r="J103" s="17"/>
    </row>
    <row r="104" spans="3:10" x14ac:dyDescent="0.25">
      <c r="C104" s="12">
        <v>101</v>
      </c>
      <c r="D104" s="12" t="s">
        <v>5</v>
      </c>
      <c r="E104" s="25" t="str">
        <f>IFERROR(VLOOKUP(D104,Pricing!$C$4:$D$8,2,0),"service is not found")</f>
        <v>I1</v>
      </c>
      <c r="F104" s="12" t="str">
        <f>IF(D104=Pricing!$C$7,"CGST Act 2017",IF(Sales!D104=Pricing!$C$5,"CGST Act 2017",IF(D104=Pricing!$C$4,"Income Tax Act 1961",IF(D104=Pricing!$C$6,"Income Tax Act 1961",IF(D104=Pricing!$C$8,"Companies Act 2013","Miscellaneous")))))</f>
        <v>Income Tax Act 1961</v>
      </c>
      <c r="G104" s="16">
        <v>12000</v>
      </c>
      <c r="H104" s="14">
        <v>44343</v>
      </c>
      <c r="I104" s="12" t="s">
        <v>31</v>
      </c>
      <c r="J104" s="17"/>
    </row>
    <row r="105" spans="3:10" x14ac:dyDescent="0.25">
      <c r="C105" s="12">
        <v>102</v>
      </c>
      <c r="D105" s="12" t="s">
        <v>5</v>
      </c>
      <c r="E105" s="25" t="str">
        <f>IFERROR(VLOOKUP(D105,Pricing!$C$4:$D$8,2,0),"service is not found")</f>
        <v>I1</v>
      </c>
      <c r="F105" s="12" t="str">
        <f>IF(D105=Pricing!$C$7,"CGST Act 2017",IF(Sales!D105=Pricing!$C$5,"CGST Act 2017",IF(D105=Pricing!$C$4,"Income Tax Act 1961",IF(D105=Pricing!$C$6,"Income Tax Act 1961",IF(D105=Pricing!$C$8,"Companies Act 2013","Miscellaneous")))))</f>
        <v>Income Tax Act 1961</v>
      </c>
      <c r="G105" s="16">
        <v>18000</v>
      </c>
      <c r="H105" s="14">
        <v>44344</v>
      </c>
      <c r="I105" s="12" t="s">
        <v>26</v>
      </c>
      <c r="J105" s="17"/>
    </row>
    <row r="106" spans="3:10" x14ac:dyDescent="0.25">
      <c r="C106" s="12">
        <v>103</v>
      </c>
      <c r="D106" s="12" t="s">
        <v>5</v>
      </c>
      <c r="E106" s="25" t="str">
        <f>IFERROR(VLOOKUP(D106,Pricing!$C$4:$D$8,2,0),"service is not found")</f>
        <v>I1</v>
      </c>
      <c r="F106" s="12" t="str">
        <f>IF(D106=Pricing!$C$7,"CGST Act 2017",IF(Sales!D106=Pricing!$C$5,"CGST Act 2017",IF(D106=Pricing!$C$4,"Income Tax Act 1961",IF(D106=Pricing!$C$6,"Income Tax Act 1961",IF(D106=Pricing!$C$8,"Companies Act 2013","Miscellaneous")))))</f>
        <v>Income Tax Act 1961</v>
      </c>
      <c r="G106" s="16">
        <v>16000</v>
      </c>
      <c r="H106" s="14">
        <v>44344</v>
      </c>
      <c r="I106" s="12" t="s">
        <v>26</v>
      </c>
      <c r="J106" s="17"/>
    </row>
    <row r="107" spans="3:10" x14ac:dyDescent="0.25">
      <c r="C107" s="12">
        <v>104</v>
      </c>
      <c r="D107" s="12" t="s">
        <v>34</v>
      </c>
      <c r="E107" s="25" t="str">
        <f>IFERROR(VLOOKUP(D107,Pricing!$C$4:$D$8,2,0),"service is not found")</f>
        <v>G2</v>
      </c>
      <c r="F107" s="12" t="str">
        <f>IF(D107=Pricing!$C$7,"CGST Act 2017",IF(Sales!D107=Pricing!$C$5,"CGST Act 2017",IF(D107=Pricing!$C$4,"Income Tax Act 1961",IF(D107=Pricing!$C$6,"Income Tax Act 1961",IF(D107=Pricing!$C$8,"Companies Act 2013","Miscellaneous")))))</f>
        <v>CGST Act 2017</v>
      </c>
      <c r="G107" s="16">
        <v>28000</v>
      </c>
      <c r="H107" s="14">
        <v>44344</v>
      </c>
      <c r="I107" s="12" t="s">
        <v>26</v>
      </c>
      <c r="J107" s="17"/>
    </row>
    <row r="108" spans="3:10" x14ac:dyDescent="0.25">
      <c r="C108" s="12">
        <v>105</v>
      </c>
      <c r="D108" s="12" t="s">
        <v>5</v>
      </c>
      <c r="E108" s="25" t="str">
        <f>IFERROR(VLOOKUP(D108,Pricing!$C$4:$D$8,2,0),"service is not found")</f>
        <v>I1</v>
      </c>
      <c r="F108" s="12" t="str">
        <f>IF(D108=Pricing!$C$7,"CGST Act 2017",IF(Sales!D108=Pricing!$C$5,"CGST Act 2017",IF(D108=Pricing!$C$4,"Income Tax Act 1961",IF(D108=Pricing!$C$6,"Income Tax Act 1961",IF(D108=Pricing!$C$8,"Companies Act 2013","Miscellaneous")))))</f>
        <v>Income Tax Act 1961</v>
      </c>
      <c r="G108" s="16">
        <v>11000</v>
      </c>
      <c r="H108" s="14">
        <v>44345</v>
      </c>
      <c r="I108" s="12" t="s">
        <v>28</v>
      </c>
      <c r="J108" s="17"/>
    </row>
    <row r="109" spans="3:10" x14ac:dyDescent="0.25">
      <c r="C109" s="12">
        <v>106</v>
      </c>
      <c r="D109" s="12" t="s">
        <v>36</v>
      </c>
      <c r="E109" s="25" t="str">
        <f>IFERROR(VLOOKUP(D109,Pricing!$C$4:$D$8,2,0),"service is not found")</f>
        <v>C1</v>
      </c>
      <c r="F109" s="12" t="str">
        <f>IF(D109=Pricing!$C$7,"CGST Act 2017",IF(Sales!D109=Pricing!$C$5,"CGST Act 2017",IF(D109=Pricing!$C$4,"Income Tax Act 1961",IF(D109=Pricing!$C$6,"Income Tax Act 1961",IF(D109=Pricing!$C$8,"Companies Act 2013","Miscellaneous")))))</f>
        <v>Companies Act 2013</v>
      </c>
      <c r="G109" s="16">
        <v>22000</v>
      </c>
      <c r="H109" s="14">
        <v>44346</v>
      </c>
      <c r="I109" s="12" t="s">
        <v>29</v>
      </c>
      <c r="J109" s="17"/>
    </row>
    <row r="110" spans="3:10" x14ac:dyDescent="0.25">
      <c r="C110" s="12">
        <v>107</v>
      </c>
      <c r="D110" s="12" t="s">
        <v>6</v>
      </c>
      <c r="E110" s="25" t="str">
        <f>IFERROR(VLOOKUP(D110,Pricing!$C$4:$D$8,2,0),"service is not found")</f>
        <v>G1</v>
      </c>
      <c r="F110" s="12" t="str">
        <f>IF(D110=Pricing!$C$7,"CGST Act 2017",IF(Sales!D110=Pricing!$C$5,"CGST Act 2017",IF(D110=Pricing!$C$4,"Income Tax Act 1961",IF(D110=Pricing!$C$6,"Income Tax Act 1961",IF(D110=Pricing!$C$8,"Companies Act 2013","Miscellaneous")))))</f>
        <v>CGST Act 2017</v>
      </c>
      <c r="G110" s="16">
        <v>12000</v>
      </c>
      <c r="H110" s="14">
        <v>44351</v>
      </c>
      <c r="I110" s="12" t="s">
        <v>26</v>
      </c>
      <c r="J110" s="17"/>
    </row>
    <row r="111" spans="3:10" x14ac:dyDescent="0.25">
      <c r="C111" s="12">
        <v>108</v>
      </c>
      <c r="D111" s="12" t="s">
        <v>5</v>
      </c>
      <c r="E111" s="25" t="str">
        <f>IFERROR(VLOOKUP(D111,Pricing!$C$4:$D$8,2,0),"service is not found")</f>
        <v>I1</v>
      </c>
      <c r="F111" s="12" t="str">
        <f>IF(D111=Pricing!$C$7,"CGST Act 2017",IF(Sales!D111=Pricing!$C$5,"CGST Act 2017",IF(D111=Pricing!$C$4,"Income Tax Act 1961",IF(D111=Pricing!$C$6,"Income Tax Act 1961",IF(D111=Pricing!$C$8,"Companies Act 2013","Miscellaneous")))))</f>
        <v>Income Tax Act 1961</v>
      </c>
      <c r="G111" s="16">
        <v>20000</v>
      </c>
      <c r="H111" s="14">
        <v>44351</v>
      </c>
      <c r="I111" s="12" t="s">
        <v>28</v>
      </c>
      <c r="J111" s="17"/>
    </row>
    <row r="112" spans="3:10" x14ac:dyDescent="0.25">
      <c r="C112" s="12">
        <v>109</v>
      </c>
      <c r="D112" s="12" t="s">
        <v>5</v>
      </c>
      <c r="E112" s="25" t="str">
        <f>IFERROR(VLOOKUP(D112,Pricing!$C$4:$D$8,2,0),"service is not found")</f>
        <v>I1</v>
      </c>
      <c r="F112" s="12" t="str">
        <f>IF(D112=Pricing!$C$7,"CGST Act 2017",IF(Sales!D112=Pricing!$C$5,"CGST Act 2017",IF(D112=Pricing!$C$4,"Income Tax Act 1961",IF(D112=Pricing!$C$6,"Income Tax Act 1961",IF(D112=Pricing!$C$8,"Companies Act 2013","Miscellaneous")))))</f>
        <v>Income Tax Act 1961</v>
      </c>
      <c r="G112" s="16">
        <v>15000</v>
      </c>
      <c r="H112" s="14">
        <v>44357</v>
      </c>
      <c r="I112" s="12" t="s">
        <v>31</v>
      </c>
      <c r="J112" s="17"/>
    </row>
    <row r="113" spans="3:10" x14ac:dyDescent="0.25">
      <c r="C113" s="12">
        <v>110</v>
      </c>
      <c r="D113" s="12" t="s">
        <v>36</v>
      </c>
      <c r="E113" s="25" t="str">
        <f>IFERROR(VLOOKUP(D113,Pricing!$C$4:$D$8,2,0),"service is not found")</f>
        <v>C1</v>
      </c>
      <c r="F113" s="12" t="str">
        <f>IF(D113=Pricing!$C$7,"CGST Act 2017",IF(Sales!D113=Pricing!$C$5,"CGST Act 2017",IF(D113=Pricing!$C$4,"Income Tax Act 1961",IF(D113=Pricing!$C$6,"Income Tax Act 1961",IF(D113=Pricing!$C$8,"Companies Act 2013","Miscellaneous")))))</f>
        <v>Companies Act 2013</v>
      </c>
      <c r="G113" s="16">
        <v>16000</v>
      </c>
      <c r="H113" s="14">
        <v>44358</v>
      </c>
      <c r="I113" s="12" t="s">
        <v>29</v>
      </c>
      <c r="J113" s="17"/>
    </row>
    <row r="114" spans="3:10" x14ac:dyDescent="0.25">
      <c r="C114" s="12">
        <v>111</v>
      </c>
      <c r="D114" s="12" t="s">
        <v>6</v>
      </c>
      <c r="E114" s="25" t="str">
        <f>IFERROR(VLOOKUP(D114,Pricing!$C$4:$D$8,2,0),"service is not found")</f>
        <v>G1</v>
      </c>
      <c r="F114" s="12" t="str">
        <f>IF(D114=Pricing!$C$7,"CGST Act 2017",IF(Sales!D114=Pricing!$C$5,"CGST Act 2017",IF(D114=Pricing!$C$4,"Income Tax Act 1961",IF(D114=Pricing!$C$6,"Income Tax Act 1961",IF(D114=Pricing!$C$8,"Companies Act 2013","Miscellaneous")))))</f>
        <v>CGST Act 2017</v>
      </c>
      <c r="G114" s="16">
        <v>19000</v>
      </c>
      <c r="H114" s="14">
        <v>44367</v>
      </c>
      <c r="I114" s="12" t="s">
        <v>28</v>
      </c>
      <c r="J114" s="17"/>
    </row>
    <row r="115" spans="3:10" x14ac:dyDescent="0.25">
      <c r="C115" s="12">
        <v>112</v>
      </c>
      <c r="D115" s="12" t="s">
        <v>36</v>
      </c>
      <c r="E115" s="25" t="str">
        <f>IFERROR(VLOOKUP(D115,Pricing!$C$4:$D$8,2,0),"service is not found")</f>
        <v>C1</v>
      </c>
      <c r="F115" s="12" t="str">
        <f>IF(D115=Pricing!$C$7,"CGST Act 2017",IF(Sales!D115=Pricing!$C$5,"CGST Act 2017",IF(D115=Pricing!$C$4,"Income Tax Act 1961",IF(D115=Pricing!$C$6,"Income Tax Act 1961",IF(D115=Pricing!$C$8,"Companies Act 2013","Miscellaneous")))))</f>
        <v>Companies Act 2013</v>
      </c>
      <c r="G115" s="16">
        <v>21000</v>
      </c>
      <c r="H115" s="14">
        <v>44367</v>
      </c>
      <c r="I115" s="12" t="s">
        <v>27</v>
      </c>
      <c r="J115" s="17"/>
    </row>
    <row r="116" spans="3:10" x14ac:dyDescent="0.25">
      <c r="C116" s="12">
        <v>113</v>
      </c>
      <c r="D116" s="12" t="s">
        <v>36</v>
      </c>
      <c r="E116" s="25" t="str">
        <f>IFERROR(VLOOKUP(D116,Pricing!$C$4:$D$8,2,0),"service is not found")</f>
        <v>C1</v>
      </c>
      <c r="F116" s="12" t="str">
        <f>IF(D116=Pricing!$C$7,"CGST Act 2017",IF(Sales!D116=Pricing!$C$5,"CGST Act 2017",IF(D116=Pricing!$C$4,"Income Tax Act 1961",IF(D116=Pricing!$C$6,"Income Tax Act 1961",IF(D116=Pricing!$C$8,"Companies Act 2013","Miscellaneous")))))</f>
        <v>Companies Act 2013</v>
      </c>
      <c r="G116" s="16">
        <v>22000</v>
      </c>
      <c r="H116" s="14">
        <v>44370</v>
      </c>
      <c r="I116" s="12" t="s">
        <v>25</v>
      </c>
      <c r="J116" s="17"/>
    </row>
    <row r="117" spans="3:10" x14ac:dyDescent="0.25">
      <c r="C117" s="12">
        <v>114</v>
      </c>
      <c r="D117" s="12" t="s">
        <v>6</v>
      </c>
      <c r="E117" s="25" t="str">
        <f>IFERROR(VLOOKUP(D117,Pricing!$C$4:$D$8,2,0),"service is not found")</f>
        <v>G1</v>
      </c>
      <c r="F117" s="12" t="str">
        <f>IF(D117=Pricing!$C$7,"CGST Act 2017",IF(Sales!D117=Pricing!$C$5,"CGST Act 2017",IF(D117=Pricing!$C$4,"Income Tax Act 1961",IF(D117=Pricing!$C$6,"Income Tax Act 1961",IF(D117=Pricing!$C$8,"Companies Act 2013","Miscellaneous")))))</f>
        <v>CGST Act 2017</v>
      </c>
      <c r="G117" s="16">
        <v>7000</v>
      </c>
      <c r="H117" s="14">
        <v>44372</v>
      </c>
      <c r="I117" s="12" t="s">
        <v>31</v>
      </c>
      <c r="J117" s="17"/>
    </row>
    <row r="118" spans="3:10" x14ac:dyDescent="0.25">
      <c r="C118" s="12">
        <v>115</v>
      </c>
      <c r="D118" s="12" t="s">
        <v>6</v>
      </c>
      <c r="E118" s="25" t="str">
        <f>IFERROR(VLOOKUP(D118,Pricing!$C$4:$D$8,2,0),"service is not found")</f>
        <v>G1</v>
      </c>
      <c r="F118" s="12" t="str">
        <f>IF(D118=Pricing!$C$7,"CGST Act 2017",IF(Sales!D118=Pricing!$C$5,"CGST Act 2017",IF(D118=Pricing!$C$4,"Income Tax Act 1961",IF(D118=Pricing!$C$6,"Income Tax Act 1961",IF(D118=Pricing!$C$8,"Companies Act 2013","Miscellaneous")))))</f>
        <v>CGST Act 2017</v>
      </c>
      <c r="G118" s="16">
        <v>11000</v>
      </c>
      <c r="H118" s="14">
        <v>44373</v>
      </c>
      <c r="I118" s="12" t="s">
        <v>26</v>
      </c>
      <c r="J118" s="17"/>
    </row>
    <row r="119" spans="3:10" x14ac:dyDescent="0.25">
      <c r="C119" s="12">
        <v>116</v>
      </c>
      <c r="D119" s="12" t="s">
        <v>35</v>
      </c>
      <c r="E119" s="25" t="str">
        <f>IFERROR(VLOOKUP(D119,Pricing!$C$4:$D$8,2,0),"service is not found")</f>
        <v>I2</v>
      </c>
      <c r="F119" s="12" t="str">
        <f>IF(D119=Pricing!$C$7,"CGST Act 2017",IF(Sales!D119=Pricing!$C$5,"CGST Act 2017",IF(D119=Pricing!$C$4,"Income Tax Act 1961",IF(D119=Pricing!$C$6,"Income Tax Act 1961",IF(D119=Pricing!$C$8,"Companies Act 2013","Miscellaneous")))))</f>
        <v>Income Tax Act 1961</v>
      </c>
      <c r="G119" s="16">
        <v>24000</v>
      </c>
      <c r="H119" s="14">
        <v>44374</v>
      </c>
      <c r="I119" s="12" t="s">
        <v>26</v>
      </c>
      <c r="J119" s="17"/>
    </row>
    <row r="120" spans="3:10" x14ac:dyDescent="0.25">
      <c r="C120" s="12">
        <v>117</v>
      </c>
      <c r="D120" s="12" t="s">
        <v>5</v>
      </c>
      <c r="E120" s="25" t="str">
        <f>IFERROR(VLOOKUP(D120,Pricing!$C$4:$D$8,2,0),"service is not found")</f>
        <v>I1</v>
      </c>
      <c r="F120" s="12" t="str">
        <f>IF(D120=Pricing!$C$7,"CGST Act 2017",IF(Sales!D120=Pricing!$C$5,"CGST Act 2017",IF(D120=Pricing!$C$4,"Income Tax Act 1961",IF(D120=Pricing!$C$6,"Income Tax Act 1961",IF(D120=Pricing!$C$8,"Companies Act 2013","Miscellaneous")))))</f>
        <v>Income Tax Act 1961</v>
      </c>
      <c r="G120" s="16">
        <v>16000</v>
      </c>
      <c r="H120" s="14">
        <v>44379</v>
      </c>
      <c r="I120" s="12" t="s">
        <v>26</v>
      </c>
      <c r="J120" s="17"/>
    </row>
    <row r="121" spans="3:10" x14ac:dyDescent="0.25">
      <c r="C121" s="12">
        <v>118</v>
      </c>
      <c r="D121" s="12" t="s">
        <v>6</v>
      </c>
      <c r="E121" s="25" t="str">
        <f>IFERROR(VLOOKUP(D121,Pricing!$C$4:$D$8,2,0),"service is not found")</f>
        <v>G1</v>
      </c>
      <c r="F121" s="12" t="str">
        <f>IF(D121=Pricing!$C$7,"CGST Act 2017",IF(Sales!D121=Pricing!$C$5,"CGST Act 2017",IF(D121=Pricing!$C$4,"Income Tax Act 1961",IF(D121=Pricing!$C$6,"Income Tax Act 1961",IF(D121=Pricing!$C$8,"Companies Act 2013","Miscellaneous")))))</f>
        <v>CGST Act 2017</v>
      </c>
      <c r="G121" s="16">
        <v>17000</v>
      </c>
      <c r="H121" s="14">
        <v>44379</v>
      </c>
      <c r="I121" s="12" t="s">
        <v>31</v>
      </c>
      <c r="J121" s="17"/>
    </row>
    <row r="122" spans="3:10" x14ac:dyDescent="0.25">
      <c r="C122" s="12">
        <v>119</v>
      </c>
      <c r="D122" s="12" t="s">
        <v>6</v>
      </c>
      <c r="E122" s="25" t="str">
        <f>IFERROR(VLOOKUP(D122,Pricing!$C$4:$D$8,2,0),"service is not found")</f>
        <v>G1</v>
      </c>
      <c r="F122" s="12" t="str">
        <f>IF(D122=Pricing!$C$7,"CGST Act 2017",IF(Sales!D122=Pricing!$C$5,"CGST Act 2017",IF(D122=Pricing!$C$4,"Income Tax Act 1961",IF(D122=Pricing!$C$6,"Income Tax Act 1961",IF(D122=Pricing!$C$8,"Companies Act 2013","Miscellaneous")))))</f>
        <v>CGST Act 2017</v>
      </c>
      <c r="G122" s="16">
        <v>18000</v>
      </c>
      <c r="H122" s="14">
        <v>44382</v>
      </c>
      <c r="I122" s="12" t="s">
        <v>28</v>
      </c>
      <c r="J122" s="17"/>
    </row>
    <row r="123" spans="3:10" x14ac:dyDescent="0.25">
      <c r="C123" s="12">
        <v>120</v>
      </c>
      <c r="D123" s="12" t="s">
        <v>35</v>
      </c>
      <c r="E123" s="25" t="str">
        <f>IFERROR(VLOOKUP(D123,Pricing!$C$4:$D$8,2,0),"service is not found")</f>
        <v>I2</v>
      </c>
      <c r="F123" s="12" t="str">
        <f>IF(D123=Pricing!$C$7,"CGST Act 2017",IF(Sales!D123=Pricing!$C$5,"CGST Act 2017",IF(D123=Pricing!$C$4,"Income Tax Act 1961",IF(D123=Pricing!$C$6,"Income Tax Act 1961",IF(D123=Pricing!$C$8,"Companies Act 2013","Miscellaneous")))))</f>
        <v>Income Tax Act 1961</v>
      </c>
      <c r="G123" s="16">
        <v>19000</v>
      </c>
      <c r="H123" s="14">
        <v>44384</v>
      </c>
      <c r="I123" s="12" t="s">
        <v>30</v>
      </c>
      <c r="J123" s="17"/>
    </row>
    <row r="124" spans="3:10" x14ac:dyDescent="0.25">
      <c r="C124" s="12">
        <v>121</v>
      </c>
      <c r="D124" s="12" t="s">
        <v>36</v>
      </c>
      <c r="E124" s="25" t="str">
        <f>IFERROR(VLOOKUP(D124,Pricing!$C$4:$D$8,2,0),"service is not found")</f>
        <v>C1</v>
      </c>
      <c r="F124" s="12" t="str">
        <f>IF(D124=Pricing!$C$7,"CGST Act 2017",IF(Sales!D124=Pricing!$C$5,"CGST Act 2017",IF(D124=Pricing!$C$4,"Income Tax Act 1961",IF(D124=Pricing!$C$6,"Income Tax Act 1961",IF(D124=Pricing!$C$8,"Companies Act 2013","Miscellaneous")))))</f>
        <v>Companies Act 2013</v>
      </c>
      <c r="G124" s="16">
        <v>20000</v>
      </c>
      <c r="H124" s="14">
        <v>44388</v>
      </c>
      <c r="I124" s="12" t="s">
        <v>27</v>
      </c>
      <c r="J124" s="17"/>
    </row>
    <row r="125" spans="3:10" x14ac:dyDescent="0.25">
      <c r="C125" s="12">
        <v>122</v>
      </c>
      <c r="D125" s="12" t="s">
        <v>35</v>
      </c>
      <c r="E125" s="25" t="str">
        <f>IFERROR(VLOOKUP(D125,Pricing!$C$4:$D$8,2,0),"service is not found")</f>
        <v>I2</v>
      </c>
      <c r="F125" s="12" t="str">
        <f>IF(D125=Pricing!$C$7,"CGST Act 2017",IF(Sales!D125=Pricing!$C$5,"CGST Act 2017",IF(D125=Pricing!$C$4,"Income Tax Act 1961",IF(D125=Pricing!$C$6,"Income Tax Act 1961",IF(D125=Pricing!$C$8,"Companies Act 2013","Miscellaneous")))))</f>
        <v>Income Tax Act 1961</v>
      </c>
      <c r="G125" s="16">
        <v>20000</v>
      </c>
      <c r="H125" s="14">
        <v>44390</v>
      </c>
      <c r="I125" s="12" t="s">
        <v>27</v>
      </c>
      <c r="J125" s="17"/>
    </row>
    <row r="126" spans="3:10" x14ac:dyDescent="0.25">
      <c r="C126" s="12">
        <v>123</v>
      </c>
      <c r="D126" s="12" t="s">
        <v>35</v>
      </c>
      <c r="E126" s="25" t="str">
        <f>IFERROR(VLOOKUP(D126,Pricing!$C$4:$D$8,2,0),"service is not found")</f>
        <v>I2</v>
      </c>
      <c r="F126" s="12" t="str">
        <f>IF(D126=Pricing!$C$7,"CGST Act 2017",IF(Sales!D126=Pricing!$C$5,"CGST Act 2017",IF(D126=Pricing!$C$4,"Income Tax Act 1961",IF(D126=Pricing!$C$6,"Income Tax Act 1961",IF(D126=Pricing!$C$8,"Companies Act 2013","Miscellaneous")))))</f>
        <v>Income Tax Act 1961</v>
      </c>
      <c r="G126" s="16">
        <v>15000</v>
      </c>
      <c r="H126" s="14">
        <v>44397</v>
      </c>
      <c r="I126" s="12" t="s">
        <v>27</v>
      </c>
      <c r="J126" s="17"/>
    </row>
    <row r="127" spans="3:10" x14ac:dyDescent="0.25">
      <c r="C127" s="12">
        <v>124</v>
      </c>
      <c r="D127" s="12" t="s">
        <v>35</v>
      </c>
      <c r="E127" s="25" t="str">
        <f>IFERROR(VLOOKUP(D127,Pricing!$C$4:$D$8,2,0),"service is not found")</f>
        <v>I2</v>
      </c>
      <c r="F127" s="12" t="str">
        <f>IF(D127=Pricing!$C$7,"CGST Act 2017",IF(Sales!D127=Pricing!$C$5,"CGST Act 2017",IF(D127=Pricing!$C$4,"Income Tax Act 1961",IF(D127=Pricing!$C$6,"Income Tax Act 1961",IF(D127=Pricing!$C$8,"Companies Act 2013","Miscellaneous")))))</f>
        <v>Income Tax Act 1961</v>
      </c>
      <c r="G127" s="16">
        <v>27000</v>
      </c>
      <c r="H127" s="14">
        <v>44397</v>
      </c>
      <c r="I127" s="12" t="s">
        <v>30</v>
      </c>
      <c r="J127" s="17"/>
    </row>
    <row r="128" spans="3:10" x14ac:dyDescent="0.25">
      <c r="C128" s="12">
        <v>125</v>
      </c>
      <c r="D128" s="12" t="s">
        <v>5</v>
      </c>
      <c r="E128" s="25" t="str">
        <f>IFERROR(VLOOKUP(D128,Pricing!$C$4:$D$8,2,0),"service is not found")</f>
        <v>I1</v>
      </c>
      <c r="F128" s="12" t="str">
        <f>IF(D128=Pricing!$C$7,"CGST Act 2017",IF(Sales!D128=Pricing!$C$5,"CGST Act 2017",IF(D128=Pricing!$C$4,"Income Tax Act 1961",IF(D128=Pricing!$C$6,"Income Tax Act 1961",IF(D128=Pricing!$C$8,"Companies Act 2013","Miscellaneous")))))</f>
        <v>Income Tax Act 1961</v>
      </c>
      <c r="G128" s="16">
        <v>11000</v>
      </c>
      <c r="H128" s="14">
        <v>44397</v>
      </c>
      <c r="I128" s="12" t="s">
        <v>29</v>
      </c>
      <c r="J128" s="17"/>
    </row>
    <row r="129" spans="3:10" x14ac:dyDescent="0.25">
      <c r="C129" s="12">
        <v>126</v>
      </c>
      <c r="D129" s="12" t="s">
        <v>36</v>
      </c>
      <c r="E129" s="25" t="str">
        <f>IFERROR(VLOOKUP(D129,Pricing!$C$4:$D$8,2,0),"service is not found")</f>
        <v>C1</v>
      </c>
      <c r="F129" s="12" t="str">
        <f>IF(D129=Pricing!$C$7,"CGST Act 2017",IF(Sales!D129=Pricing!$C$5,"CGST Act 2017",IF(D129=Pricing!$C$4,"Income Tax Act 1961",IF(D129=Pricing!$C$6,"Income Tax Act 1961",IF(D129=Pricing!$C$8,"Companies Act 2013","Miscellaneous")))))</f>
        <v>Companies Act 2013</v>
      </c>
      <c r="G129" s="16">
        <v>21000</v>
      </c>
      <c r="H129" s="14">
        <v>44397</v>
      </c>
      <c r="I129" s="12" t="s">
        <v>27</v>
      </c>
      <c r="J129" s="17"/>
    </row>
    <row r="130" spans="3:10" x14ac:dyDescent="0.25">
      <c r="C130" s="12">
        <v>127</v>
      </c>
      <c r="D130" s="12" t="s">
        <v>35</v>
      </c>
      <c r="E130" s="25" t="str">
        <f>IFERROR(VLOOKUP(D130,Pricing!$C$4:$D$8,2,0),"service is not found")</f>
        <v>I2</v>
      </c>
      <c r="F130" s="12" t="str">
        <f>IF(D130=Pricing!$C$7,"CGST Act 2017",IF(Sales!D130=Pricing!$C$5,"CGST Act 2017",IF(D130=Pricing!$C$4,"Income Tax Act 1961",IF(D130=Pricing!$C$6,"Income Tax Act 1961",IF(D130=Pricing!$C$8,"Companies Act 2013","Miscellaneous")))))</f>
        <v>Income Tax Act 1961</v>
      </c>
      <c r="G130" s="16">
        <v>8000</v>
      </c>
      <c r="H130" s="14">
        <v>44399</v>
      </c>
      <c r="I130" s="12" t="s">
        <v>30</v>
      </c>
      <c r="J130" s="17"/>
    </row>
    <row r="131" spans="3:10" x14ac:dyDescent="0.25">
      <c r="C131" s="12">
        <v>128</v>
      </c>
      <c r="D131" s="12" t="s">
        <v>6</v>
      </c>
      <c r="E131" s="25" t="str">
        <f>IFERROR(VLOOKUP(D131,Pricing!$C$4:$D$8,2,0),"service is not found")</f>
        <v>G1</v>
      </c>
      <c r="F131" s="12" t="str">
        <f>IF(D131=Pricing!$C$7,"CGST Act 2017",IF(Sales!D131=Pricing!$C$5,"CGST Act 2017",IF(D131=Pricing!$C$4,"Income Tax Act 1961",IF(D131=Pricing!$C$6,"Income Tax Act 1961",IF(D131=Pricing!$C$8,"Companies Act 2013","Miscellaneous")))))</f>
        <v>CGST Act 2017</v>
      </c>
      <c r="G131" s="16">
        <v>17000</v>
      </c>
      <c r="H131" s="14">
        <v>44400</v>
      </c>
      <c r="I131" s="12" t="s">
        <v>27</v>
      </c>
      <c r="J131" s="17"/>
    </row>
    <row r="132" spans="3:10" x14ac:dyDescent="0.25">
      <c r="C132" s="12">
        <v>129</v>
      </c>
      <c r="D132" s="12" t="s">
        <v>36</v>
      </c>
      <c r="E132" s="25" t="str">
        <f>IFERROR(VLOOKUP(D132,Pricing!$C$4:$D$8,2,0),"service is not found")</f>
        <v>C1</v>
      </c>
      <c r="F132" s="12" t="str">
        <f>IF(D132=Pricing!$C$7,"CGST Act 2017",IF(Sales!D132=Pricing!$C$5,"CGST Act 2017",IF(D132=Pricing!$C$4,"Income Tax Act 1961",IF(D132=Pricing!$C$6,"Income Tax Act 1961",IF(D132=Pricing!$C$8,"Companies Act 2013","Miscellaneous")))))</f>
        <v>Companies Act 2013</v>
      </c>
      <c r="G132" s="16">
        <v>16000</v>
      </c>
      <c r="H132" s="14">
        <v>44402</v>
      </c>
      <c r="I132" s="12" t="s">
        <v>26</v>
      </c>
      <c r="J132" s="17"/>
    </row>
    <row r="133" spans="3:10" x14ac:dyDescent="0.25">
      <c r="C133" s="12">
        <v>130</v>
      </c>
      <c r="D133" s="12" t="s">
        <v>34</v>
      </c>
      <c r="E133" s="25" t="str">
        <f>IFERROR(VLOOKUP(D133,Pricing!$C$4:$D$8,2,0),"service is not found")</f>
        <v>G2</v>
      </c>
      <c r="F133" s="12" t="str">
        <f>IF(D133=Pricing!$C$7,"CGST Act 2017",IF(Sales!D133=Pricing!$C$5,"CGST Act 2017",IF(D133=Pricing!$C$4,"Income Tax Act 1961",IF(D133=Pricing!$C$6,"Income Tax Act 1961",IF(D133=Pricing!$C$8,"Companies Act 2013","Miscellaneous")))))</f>
        <v>CGST Act 2017</v>
      </c>
      <c r="G133" s="16">
        <v>18000</v>
      </c>
      <c r="H133" s="14">
        <v>44405</v>
      </c>
      <c r="I133" s="12" t="s">
        <v>27</v>
      </c>
      <c r="J133" s="17"/>
    </row>
    <row r="134" spans="3:10" x14ac:dyDescent="0.25">
      <c r="C134" s="12">
        <v>131</v>
      </c>
      <c r="D134" s="12" t="s">
        <v>5</v>
      </c>
      <c r="E134" s="25" t="str">
        <f>IFERROR(VLOOKUP(D134,Pricing!$C$4:$D$8,2,0),"service is not found")</f>
        <v>I1</v>
      </c>
      <c r="F134" s="12" t="str">
        <f>IF(D134=Pricing!$C$7,"CGST Act 2017",IF(Sales!D134=Pricing!$C$5,"CGST Act 2017",IF(D134=Pricing!$C$4,"Income Tax Act 1961",IF(D134=Pricing!$C$6,"Income Tax Act 1961",IF(D134=Pricing!$C$8,"Companies Act 2013","Miscellaneous")))))</f>
        <v>Income Tax Act 1961</v>
      </c>
      <c r="G134" s="16">
        <v>22000</v>
      </c>
      <c r="H134" s="14">
        <v>44406</v>
      </c>
      <c r="I134" s="12" t="s">
        <v>27</v>
      </c>
      <c r="J134" s="17"/>
    </row>
    <row r="135" spans="3:10" x14ac:dyDescent="0.25">
      <c r="C135" s="12">
        <v>132</v>
      </c>
      <c r="D135" s="12" t="s">
        <v>6</v>
      </c>
      <c r="E135" s="25" t="str">
        <f>IFERROR(VLOOKUP(D135,Pricing!$C$4:$D$8,2,0),"service is not found")</f>
        <v>G1</v>
      </c>
      <c r="F135" s="12" t="str">
        <f>IF(D135=Pricing!$C$7,"CGST Act 2017",IF(Sales!D135=Pricing!$C$5,"CGST Act 2017",IF(D135=Pricing!$C$4,"Income Tax Act 1961",IF(D135=Pricing!$C$6,"Income Tax Act 1961",IF(D135=Pricing!$C$8,"Companies Act 2013","Miscellaneous")))))</f>
        <v>CGST Act 2017</v>
      </c>
      <c r="G135" s="16">
        <v>22000</v>
      </c>
      <c r="H135" s="14">
        <v>44407</v>
      </c>
      <c r="I135" s="12" t="s">
        <v>25</v>
      </c>
      <c r="J135" s="17"/>
    </row>
    <row r="136" spans="3:10" x14ac:dyDescent="0.25">
      <c r="C136" s="12">
        <v>133</v>
      </c>
      <c r="D136" s="12" t="s">
        <v>6</v>
      </c>
      <c r="E136" s="25" t="str">
        <f>IFERROR(VLOOKUP(D136,Pricing!$C$4:$D$8,2,0),"service is not found")</f>
        <v>G1</v>
      </c>
      <c r="F136" s="12" t="str">
        <f>IF(D136=Pricing!$C$7,"CGST Act 2017",IF(Sales!D136=Pricing!$C$5,"CGST Act 2017",IF(D136=Pricing!$C$4,"Income Tax Act 1961",IF(D136=Pricing!$C$6,"Income Tax Act 1961",IF(D136=Pricing!$C$8,"Companies Act 2013","Miscellaneous")))))</f>
        <v>CGST Act 2017</v>
      </c>
      <c r="G136" s="16">
        <v>9000</v>
      </c>
      <c r="H136" s="14">
        <v>44408</v>
      </c>
      <c r="I136" s="12" t="s">
        <v>26</v>
      </c>
      <c r="J136" s="17"/>
    </row>
    <row r="137" spans="3:10" x14ac:dyDescent="0.25">
      <c r="C137" s="12">
        <v>134</v>
      </c>
      <c r="D137" s="12" t="s">
        <v>37</v>
      </c>
      <c r="E137" s="25" t="str">
        <f>IFERROR(VLOOKUP(D137,Pricing!$C$4:$D$8,2,0),"service is not found")</f>
        <v>service is not found</v>
      </c>
      <c r="F137" s="12" t="str">
        <f>IF(D137=Pricing!$C$7,"CGST Act 2017",IF(Sales!D137=Pricing!$C$5,"CGST Act 2017",IF(D137=Pricing!$C$4,"Income Tax Act 1961",IF(D137=Pricing!$C$6,"Income Tax Act 1961",IF(D137=Pricing!$C$8,"Companies Act 2013","Miscellaneous")))))</f>
        <v>Miscellaneous</v>
      </c>
      <c r="G137" s="16">
        <v>18000</v>
      </c>
      <c r="H137" s="14">
        <v>44408</v>
      </c>
      <c r="I137" s="12" t="s">
        <v>25</v>
      </c>
      <c r="J137" s="17"/>
    </row>
    <row r="138" spans="3:10" x14ac:dyDescent="0.25">
      <c r="C138" s="12">
        <v>135</v>
      </c>
      <c r="D138" s="12" t="s">
        <v>6</v>
      </c>
      <c r="E138" s="25" t="str">
        <f>IFERROR(VLOOKUP(D138,Pricing!$C$4:$D$8,2,0),"service is not found")</f>
        <v>G1</v>
      </c>
      <c r="F138" s="12" t="str">
        <f>IF(D138=Pricing!$C$7,"CGST Act 2017",IF(Sales!D138=Pricing!$C$5,"CGST Act 2017",IF(D138=Pricing!$C$4,"Income Tax Act 1961",IF(D138=Pricing!$C$6,"Income Tax Act 1961",IF(D138=Pricing!$C$8,"Companies Act 2013","Miscellaneous")))))</f>
        <v>CGST Act 2017</v>
      </c>
      <c r="G138" s="16">
        <v>23000</v>
      </c>
      <c r="H138" s="14">
        <v>44409</v>
      </c>
      <c r="I138" s="12" t="s">
        <v>31</v>
      </c>
      <c r="J138" s="17"/>
    </row>
    <row r="139" spans="3:10" x14ac:dyDescent="0.25">
      <c r="C139" s="12">
        <v>136</v>
      </c>
      <c r="D139" s="12" t="s">
        <v>36</v>
      </c>
      <c r="E139" s="25" t="str">
        <f>IFERROR(VLOOKUP(D139,Pricing!$C$4:$D$8,2,0),"service is not found")</f>
        <v>C1</v>
      </c>
      <c r="F139" s="12" t="str">
        <f>IF(D139=Pricing!$C$7,"CGST Act 2017",IF(Sales!D139=Pricing!$C$5,"CGST Act 2017",IF(D139=Pricing!$C$4,"Income Tax Act 1961",IF(D139=Pricing!$C$6,"Income Tax Act 1961",IF(D139=Pricing!$C$8,"Companies Act 2013","Miscellaneous")))))</f>
        <v>Companies Act 2013</v>
      </c>
      <c r="G139" s="16">
        <v>14000</v>
      </c>
      <c r="H139" s="14">
        <v>44409</v>
      </c>
      <c r="I139" s="12" t="s">
        <v>26</v>
      </c>
      <c r="J139" s="17"/>
    </row>
    <row r="140" spans="3:10" x14ac:dyDescent="0.25">
      <c r="C140" s="12">
        <v>137</v>
      </c>
      <c r="D140" s="12" t="s">
        <v>35</v>
      </c>
      <c r="E140" s="25" t="str">
        <f>IFERROR(VLOOKUP(D140,Pricing!$C$4:$D$8,2,0),"service is not found")</f>
        <v>I2</v>
      </c>
      <c r="F140" s="12" t="str">
        <f>IF(D140=Pricing!$C$7,"CGST Act 2017",IF(Sales!D140=Pricing!$C$5,"CGST Act 2017",IF(D140=Pricing!$C$4,"Income Tax Act 1961",IF(D140=Pricing!$C$6,"Income Tax Act 1961",IF(D140=Pricing!$C$8,"Companies Act 2013","Miscellaneous")))))</f>
        <v>Income Tax Act 1961</v>
      </c>
      <c r="G140" s="16">
        <v>8000</v>
      </c>
      <c r="H140" s="14">
        <v>44411</v>
      </c>
      <c r="I140" s="12" t="s">
        <v>26</v>
      </c>
      <c r="J140" s="17"/>
    </row>
    <row r="141" spans="3:10" x14ac:dyDescent="0.25">
      <c r="C141" s="12">
        <v>138</v>
      </c>
      <c r="D141" s="12" t="s">
        <v>36</v>
      </c>
      <c r="E141" s="25" t="str">
        <f>IFERROR(VLOOKUP(D141,Pricing!$C$4:$D$8,2,0),"service is not found")</f>
        <v>C1</v>
      </c>
      <c r="F141" s="12" t="str">
        <f>IF(D141=Pricing!$C$7,"CGST Act 2017",IF(Sales!D141=Pricing!$C$5,"CGST Act 2017",IF(D141=Pricing!$C$4,"Income Tax Act 1961",IF(D141=Pricing!$C$6,"Income Tax Act 1961",IF(D141=Pricing!$C$8,"Companies Act 2013","Miscellaneous")))))</f>
        <v>Companies Act 2013</v>
      </c>
      <c r="G141" s="16">
        <v>27000</v>
      </c>
      <c r="H141" s="14">
        <v>44420</v>
      </c>
      <c r="I141" s="12" t="s">
        <v>26</v>
      </c>
      <c r="J141" s="17"/>
    </row>
    <row r="142" spans="3:10" x14ac:dyDescent="0.25">
      <c r="C142" s="12">
        <v>139</v>
      </c>
      <c r="D142" s="12" t="s">
        <v>6</v>
      </c>
      <c r="E142" s="25" t="str">
        <f>IFERROR(VLOOKUP(D142,Pricing!$C$4:$D$8,2,0),"service is not found")</f>
        <v>G1</v>
      </c>
      <c r="F142" s="12" t="str">
        <f>IF(D142=Pricing!$C$7,"CGST Act 2017",IF(Sales!D142=Pricing!$C$5,"CGST Act 2017",IF(D142=Pricing!$C$4,"Income Tax Act 1961",IF(D142=Pricing!$C$6,"Income Tax Act 1961",IF(D142=Pricing!$C$8,"Companies Act 2013","Miscellaneous")))))</f>
        <v>CGST Act 2017</v>
      </c>
      <c r="G142" s="16">
        <v>13000</v>
      </c>
      <c r="H142" s="14">
        <v>44421</v>
      </c>
      <c r="I142" s="12" t="s">
        <v>29</v>
      </c>
      <c r="J142" s="17"/>
    </row>
    <row r="143" spans="3:10" x14ac:dyDescent="0.25">
      <c r="C143" s="12">
        <v>140</v>
      </c>
      <c r="D143" s="12" t="s">
        <v>34</v>
      </c>
      <c r="E143" s="25" t="str">
        <f>IFERROR(VLOOKUP(D143,Pricing!$C$4:$D$8,2,0),"service is not found")</f>
        <v>G2</v>
      </c>
      <c r="F143" s="12" t="str">
        <f>IF(D143=Pricing!$C$7,"CGST Act 2017",IF(Sales!D143=Pricing!$C$5,"CGST Act 2017",IF(D143=Pricing!$C$4,"Income Tax Act 1961",IF(D143=Pricing!$C$6,"Income Tax Act 1961",IF(D143=Pricing!$C$8,"Companies Act 2013","Miscellaneous")))))</f>
        <v>CGST Act 2017</v>
      </c>
      <c r="G143" s="16">
        <v>15000</v>
      </c>
      <c r="H143" s="14">
        <v>44427</v>
      </c>
      <c r="I143" s="12" t="s">
        <v>26</v>
      </c>
      <c r="J143" s="17"/>
    </row>
    <row r="144" spans="3:10" x14ac:dyDescent="0.25">
      <c r="C144" s="12">
        <v>141</v>
      </c>
      <c r="D144" s="12" t="s">
        <v>5</v>
      </c>
      <c r="E144" s="25" t="str">
        <f>IFERROR(VLOOKUP(D144,Pricing!$C$4:$D$8,2,0),"service is not found")</f>
        <v>I1</v>
      </c>
      <c r="F144" s="12" t="str">
        <f>IF(D144=Pricing!$C$7,"CGST Act 2017",IF(Sales!D144=Pricing!$C$5,"CGST Act 2017",IF(D144=Pricing!$C$4,"Income Tax Act 1961",IF(D144=Pricing!$C$6,"Income Tax Act 1961",IF(D144=Pricing!$C$8,"Companies Act 2013","Miscellaneous")))))</f>
        <v>Income Tax Act 1961</v>
      </c>
      <c r="G144" s="16">
        <v>24000</v>
      </c>
      <c r="H144" s="14">
        <v>44431</v>
      </c>
      <c r="I144" s="12" t="s">
        <v>31</v>
      </c>
      <c r="J144" s="17"/>
    </row>
    <row r="145" spans="3:10" x14ac:dyDescent="0.25">
      <c r="C145" s="12">
        <v>142</v>
      </c>
      <c r="D145" s="12" t="s">
        <v>5</v>
      </c>
      <c r="E145" s="25" t="str">
        <f>IFERROR(VLOOKUP(D145,Pricing!$C$4:$D$8,2,0),"service is not found")</f>
        <v>I1</v>
      </c>
      <c r="F145" s="12" t="str">
        <f>IF(D145=Pricing!$C$7,"CGST Act 2017",IF(Sales!D145=Pricing!$C$5,"CGST Act 2017",IF(D145=Pricing!$C$4,"Income Tax Act 1961",IF(D145=Pricing!$C$6,"Income Tax Act 1961",IF(D145=Pricing!$C$8,"Companies Act 2013","Miscellaneous")))))</f>
        <v>Income Tax Act 1961</v>
      </c>
      <c r="G145" s="16">
        <v>16000</v>
      </c>
      <c r="H145" s="14">
        <v>44432</v>
      </c>
      <c r="I145" s="12" t="s">
        <v>31</v>
      </c>
      <c r="J145" s="17"/>
    </row>
    <row r="146" spans="3:10" x14ac:dyDescent="0.25">
      <c r="C146" s="12">
        <v>143</v>
      </c>
      <c r="D146" s="12" t="s">
        <v>36</v>
      </c>
      <c r="E146" s="25" t="str">
        <f>IFERROR(VLOOKUP(D146,Pricing!$C$4:$D$8,2,0),"service is not found")</f>
        <v>C1</v>
      </c>
      <c r="F146" s="12" t="str">
        <f>IF(D146=Pricing!$C$7,"CGST Act 2017",IF(Sales!D146=Pricing!$C$5,"CGST Act 2017",IF(D146=Pricing!$C$4,"Income Tax Act 1961",IF(D146=Pricing!$C$6,"Income Tax Act 1961",IF(D146=Pricing!$C$8,"Companies Act 2013","Miscellaneous")))))</f>
        <v>Companies Act 2013</v>
      </c>
      <c r="G146" s="16">
        <v>12000</v>
      </c>
      <c r="H146" s="14">
        <v>44433</v>
      </c>
      <c r="I146" s="12" t="s">
        <v>29</v>
      </c>
      <c r="J146" s="17"/>
    </row>
    <row r="147" spans="3:10" x14ac:dyDescent="0.25">
      <c r="C147" s="12">
        <v>144</v>
      </c>
      <c r="D147" s="12" t="s">
        <v>5</v>
      </c>
      <c r="E147" s="25" t="str">
        <f>IFERROR(VLOOKUP(D147,Pricing!$C$4:$D$8,2,0),"service is not found")</f>
        <v>I1</v>
      </c>
      <c r="F147" s="12" t="str">
        <f>IF(D147=Pricing!$C$7,"CGST Act 2017",IF(Sales!D147=Pricing!$C$5,"CGST Act 2017",IF(D147=Pricing!$C$4,"Income Tax Act 1961",IF(D147=Pricing!$C$6,"Income Tax Act 1961",IF(D147=Pricing!$C$8,"Companies Act 2013","Miscellaneous")))))</f>
        <v>Income Tax Act 1961</v>
      </c>
      <c r="G147" s="16">
        <v>26000</v>
      </c>
      <c r="H147" s="14">
        <v>44435</v>
      </c>
      <c r="I147" s="12" t="s">
        <v>28</v>
      </c>
      <c r="J147" s="17"/>
    </row>
    <row r="148" spans="3:10" x14ac:dyDescent="0.25">
      <c r="C148" s="12">
        <v>145</v>
      </c>
      <c r="D148" s="12" t="s">
        <v>34</v>
      </c>
      <c r="E148" s="25" t="str">
        <f>IFERROR(VLOOKUP(D148,Pricing!$C$4:$D$8,2,0),"service is not found")</f>
        <v>G2</v>
      </c>
      <c r="F148" s="12" t="str">
        <f>IF(D148=Pricing!$C$7,"CGST Act 2017",IF(Sales!D148=Pricing!$C$5,"CGST Act 2017",IF(D148=Pricing!$C$4,"Income Tax Act 1961",IF(D148=Pricing!$C$6,"Income Tax Act 1961",IF(D148=Pricing!$C$8,"Companies Act 2013","Miscellaneous")))))</f>
        <v>CGST Act 2017</v>
      </c>
      <c r="G148" s="16">
        <v>17000</v>
      </c>
      <c r="H148" s="14">
        <v>44436</v>
      </c>
      <c r="I148" s="12" t="s">
        <v>26</v>
      </c>
      <c r="J148" s="17"/>
    </row>
    <row r="149" spans="3:10" x14ac:dyDescent="0.25">
      <c r="C149" s="12">
        <v>146</v>
      </c>
      <c r="D149" s="12" t="s">
        <v>5</v>
      </c>
      <c r="E149" s="25" t="str">
        <f>IFERROR(VLOOKUP(D149,Pricing!$C$4:$D$8,2,0),"service is not found")</f>
        <v>I1</v>
      </c>
      <c r="F149" s="12" t="str">
        <f>IF(D149=Pricing!$C$7,"CGST Act 2017",IF(Sales!D149=Pricing!$C$5,"CGST Act 2017",IF(D149=Pricing!$C$4,"Income Tax Act 1961",IF(D149=Pricing!$C$6,"Income Tax Act 1961",IF(D149=Pricing!$C$8,"Companies Act 2013","Miscellaneous")))))</f>
        <v>Income Tax Act 1961</v>
      </c>
      <c r="G149" s="16">
        <v>22000</v>
      </c>
      <c r="H149" s="14">
        <v>44437</v>
      </c>
      <c r="I149" s="12" t="s">
        <v>27</v>
      </c>
      <c r="J149" s="17"/>
    </row>
    <row r="150" spans="3:10" x14ac:dyDescent="0.25">
      <c r="C150" s="12">
        <v>147</v>
      </c>
      <c r="D150" s="12" t="s">
        <v>37</v>
      </c>
      <c r="E150" s="25" t="str">
        <f>IFERROR(VLOOKUP(D150,Pricing!$C$4:$D$8,2,0),"service is not found")</f>
        <v>service is not found</v>
      </c>
      <c r="F150" s="12" t="str">
        <f>IF(D150=Pricing!$C$7,"CGST Act 2017",IF(Sales!D150=Pricing!$C$5,"CGST Act 2017",IF(D150=Pricing!$C$4,"Income Tax Act 1961",IF(D150=Pricing!$C$6,"Income Tax Act 1961",IF(D150=Pricing!$C$8,"Companies Act 2013","Miscellaneous")))))</f>
        <v>Miscellaneous</v>
      </c>
      <c r="G150" s="16">
        <v>22000</v>
      </c>
      <c r="H150" s="14">
        <v>44437</v>
      </c>
      <c r="I150" s="12" t="s">
        <v>29</v>
      </c>
      <c r="J150" s="17"/>
    </row>
    <row r="151" spans="3:10" x14ac:dyDescent="0.25">
      <c r="C151" s="12">
        <v>148</v>
      </c>
      <c r="D151" s="12" t="s">
        <v>6</v>
      </c>
      <c r="E151" s="25" t="str">
        <f>IFERROR(VLOOKUP(D151,Pricing!$C$4:$D$8,2,0),"service is not found")</f>
        <v>G1</v>
      </c>
      <c r="F151" s="12" t="str">
        <f>IF(D151=Pricing!$C$7,"CGST Act 2017",IF(Sales!D151=Pricing!$C$5,"CGST Act 2017",IF(D151=Pricing!$C$4,"Income Tax Act 1961",IF(D151=Pricing!$C$6,"Income Tax Act 1961",IF(D151=Pricing!$C$8,"Companies Act 2013","Miscellaneous")))))</f>
        <v>CGST Act 2017</v>
      </c>
      <c r="G151" s="16">
        <v>21000</v>
      </c>
      <c r="H151" s="14">
        <v>44440</v>
      </c>
      <c r="I151" s="12" t="s">
        <v>30</v>
      </c>
      <c r="J151" s="17"/>
    </row>
    <row r="152" spans="3:10" x14ac:dyDescent="0.25">
      <c r="C152" s="12">
        <v>149</v>
      </c>
      <c r="D152" s="12" t="s">
        <v>6</v>
      </c>
      <c r="E152" s="25" t="str">
        <f>IFERROR(VLOOKUP(D152,Pricing!$C$4:$D$8,2,0),"service is not found")</f>
        <v>G1</v>
      </c>
      <c r="F152" s="12" t="str">
        <f>IF(D152=Pricing!$C$7,"CGST Act 2017",IF(Sales!D152=Pricing!$C$5,"CGST Act 2017",IF(D152=Pricing!$C$4,"Income Tax Act 1961",IF(D152=Pricing!$C$6,"Income Tax Act 1961",IF(D152=Pricing!$C$8,"Companies Act 2013","Miscellaneous")))))</f>
        <v>CGST Act 2017</v>
      </c>
      <c r="G152" s="16">
        <v>17000</v>
      </c>
      <c r="H152" s="14">
        <v>44440</v>
      </c>
      <c r="I152" s="12" t="s">
        <v>29</v>
      </c>
      <c r="J152" s="17"/>
    </row>
    <row r="153" spans="3:10" x14ac:dyDescent="0.25">
      <c r="C153" s="12">
        <v>150</v>
      </c>
      <c r="D153" s="12" t="s">
        <v>6</v>
      </c>
      <c r="E153" s="25" t="str">
        <f>IFERROR(VLOOKUP(D153,Pricing!$C$4:$D$8,2,0),"service is not found")</f>
        <v>G1</v>
      </c>
      <c r="F153" s="12" t="str">
        <f>IF(D153=Pricing!$C$7,"CGST Act 2017",IF(Sales!D153=Pricing!$C$5,"CGST Act 2017",IF(D153=Pricing!$C$4,"Income Tax Act 1961",IF(D153=Pricing!$C$6,"Income Tax Act 1961",IF(D153=Pricing!$C$8,"Companies Act 2013","Miscellaneous")))))</f>
        <v>CGST Act 2017</v>
      </c>
      <c r="G153" s="16">
        <v>8000</v>
      </c>
      <c r="H153" s="14">
        <v>44441</v>
      </c>
      <c r="I153" s="12" t="s">
        <v>26</v>
      </c>
      <c r="J153" s="17"/>
    </row>
    <row r="154" spans="3:10" x14ac:dyDescent="0.25">
      <c r="C154" s="12">
        <v>151</v>
      </c>
      <c r="D154" s="12" t="s">
        <v>6</v>
      </c>
      <c r="E154" s="25" t="str">
        <f>IFERROR(VLOOKUP(D154,Pricing!$C$4:$D$8,2,0),"service is not found")</f>
        <v>G1</v>
      </c>
      <c r="F154" s="12" t="str">
        <f>IF(D154=Pricing!$C$7,"CGST Act 2017",IF(Sales!D154=Pricing!$C$5,"CGST Act 2017",IF(D154=Pricing!$C$4,"Income Tax Act 1961",IF(D154=Pricing!$C$6,"Income Tax Act 1961",IF(D154=Pricing!$C$8,"Companies Act 2013","Miscellaneous")))))</f>
        <v>CGST Act 2017</v>
      </c>
      <c r="G154" s="16">
        <v>17000</v>
      </c>
      <c r="H154" s="14">
        <v>44444</v>
      </c>
      <c r="I154" s="12" t="s">
        <v>25</v>
      </c>
      <c r="J154" s="17"/>
    </row>
    <row r="155" spans="3:10" x14ac:dyDescent="0.25">
      <c r="C155" s="12">
        <v>152</v>
      </c>
      <c r="D155" s="12" t="s">
        <v>6</v>
      </c>
      <c r="E155" s="25" t="str">
        <f>IFERROR(VLOOKUP(D155,Pricing!$C$4:$D$8,2,0),"service is not found")</f>
        <v>G1</v>
      </c>
      <c r="F155" s="12" t="str">
        <f>IF(D155=Pricing!$C$7,"CGST Act 2017",IF(Sales!D155=Pricing!$C$5,"CGST Act 2017",IF(D155=Pricing!$C$4,"Income Tax Act 1961",IF(D155=Pricing!$C$6,"Income Tax Act 1961",IF(D155=Pricing!$C$8,"Companies Act 2013","Miscellaneous")))))</f>
        <v>CGST Act 2017</v>
      </c>
      <c r="G155" s="16">
        <v>27000</v>
      </c>
      <c r="H155" s="14">
        <v>44446</v>
      </c>
      <c r="I155" s="12" t="s">
        <v>27</v>
      </c>
      <c r="J155" s="17"/>
    </row>
    <row r="156" spans="3:10" x14ac:dyDescent="0.25">
      <c r="C156" s="12">
        <v>153</v>
      </c>
      <c r="D156" s="12" t="s">
        <v>6</v>
      </c>
      <c r="E156" s="25" t="str">
        <f>IFERROR(VLOOKUP(D156,Pricing!$C$4:$D$8,2,0),"service is not found")</f>
        <v>G1</v>
      </c>
      <c r="F156" s="12" t="str">
        <f>IF(D156=Pricing!$C$7,"CGST Act 2017",IF(Sales!D156=Pricing!$C$5,"CGST Act 2017",IF(D156=Pricing!$C$4,"Income Tax Act 1961",IF(D156=Pricing!$C$6,"Income Tax Act 1961",IF(D156=Pricing!$C$8,"Companies Act 2013","Miscellaneous")))))</f>
        <v>CGST Act 2017</v>
      </c>
      <c r="G156" s="16">
        <v>26000</v>
      </c>
      <c r="H156" s="14">
        <v>44447</v>
      </c>
      <c r="I156" s="12" t="s">
        <v>26</v>
      </c>
      <c r="J156" s="17"/>
    </row>
    <row r="157" spans="3:10" x14ac:dyDescent="0.25">
      <c r="C157" s="12">
        <v>154</v>
      </c>
      <c r="D157" s="12" t="s">
        <v>36</v>
      </c>
      <c r="E157" s="25" t="str">
        <f>IFERROR(VLOOKUP(D157,Pricing!$C$4:$D$8,2,0),"service is not found")</f>
        <v>C1</v>
      </c>
      <c r="F157" s="12" t="str">
        <f>IF(D157=Pricing!$C$7,"CGST Act 2017",IF(Sales!D157=Pricing!$C$5,"CGST Act 2017",IF(D157=Pricing!$C$4,"Income Tax Act 1961",IF(D157=Pricing!$C$6,"Income Tax Act 1961",IF(D157=Pricing!$C$8,"Companies Act 2013","Miscellaneous")))))</f>
        <v>Companies Act 2013</v>
      </c>
      <c r="G157" s="16">
        <v>11000</v>
      </c>
      <c r="H157" s="14">
        <v>44448</v>
      </c>
      <c r="I157" s="12" t="s">
        <v>30</v>
      </c>
      <c r="J157" s="17"/>
    </row>
    <row r="158" spans="3:10" x14ac:dyDescent="0.25">
      <c r="C158" s="12">
        <v>155</v>
      </c>
      <c r="D158" s="12" t="s">
        <v>36</v>
      </c>
      <c r="E158" s="25" t="str">
        <f>IFERROR(VLOOKUP(D158,Pricing!$C$4:$D$8,2,0),"service is not found")</f>
        <v>C1</v>
      </c>
      <c r="F158" s="12" t="str">
        <f>IF(D158=Pricing!$C$7,"CGST Act 2017",IF(Sales!D158=Pricing!$C$5,"CGST Act 2017",IF(D158=Pricing!$C$4,"Income Tax Act 1961",IF(D158=Pricing!$C$6,"Income Tax Act 1961",IF(D158=Pricing!$C$8,"Companies Act 2013","Miscellaneous")))))</f>
        <v>Companies Act 2013</v>
      </c>
      <c r="G158" s="16">
        <v>17000</v>
      </c>
      <c r="H158" s="14">
        <v>44448</v>
      </c>
      <c r="I158" s="12" t="s">
        <v>28</v>
      </c>
      <c r="J158" s="17"/>
    </row>
    <row r="159" spans="3:10" x14ac:dyDescent="0.25">
      <c r="C159" s="12">
        <v>156</v>
      </c>
      <c r="D159" s="12" t="s">
        <v>5</v>
      </c>
      <c r="E159" s="25" t="str">
        <f>IFERROR(VLOOKUP(D159,Pricing!$C$4:$D$8,2,0),"service is not found")</f>
        <v>I1</v>
      </c>
      <c r="F159" s="12" t="str">
        <f>IF(D159=Pricing!$C$7,"CGST Act 2017",IF(Sales!D159=Pricing!$C$5,"CGST Act 2017",IF(D159=Pricing!$C$4,"Income Tax Act 1961",IF(D159=Pricing!$C$6,"Income Tax Act 1961",IF(D159=Pricing!$C$8,"Companies Act 2013","Miscellaneous")))))</f>
        <v>Income Tax Act 1961</v>
      </c>
      <c r="G159" s="16">
        <v>26000</v>
      </c>
      <c r="H159" s="14">
        <v>44450</v>
      </c>
      <c r="I159" s="12" t="s">
        <v>26</v>
      </c>
      <c r="J159" s="17"/>
    </row>
    <row r="160" spans="3:10" x14ac:dyDescent="0.25">
      <c r="C160" s="12">
        <v>157</v>
      </c>
      <c r="D160" s="12" t="s">
        <v>6</v>
      </c>
      <c r="E160" s="25" t="str">
        <f>IFERROR(VLOOKUP(D160,Pricing!$C$4:$D$8,2,0),"service is not found")</f>
        <v>G1</v>
      </c>
      <c r="F160" s="12" t="str">
        <f>IF(D160=Pricing!$C$7,"CGST Act 2017",IF(Sales!D160=Pricing!$C$5,"CGST Act 2017",IF(D160=Pricing!$C$4,"Income Tax Act 1961",IF(D160=Pricing!$C$6,"Income Tax Act 1961",IF(D160=Pricing!$C$8,"Companies Act 2013","Miscellaneous")))))</f>
        <v>CGST Act 2017</v>
      </c>
      <c r="G160" s="16">
        <v>26000</v>
      </c>
      <c r="H160" s="14">
        <v>44450</v>
      </c>
      <c r="I160" s="12" t="s">
        <v>31</v>
      </c>
      <c r="J160" s="17"/>
    </row>
    <row r="161" spans="3:10" x14ac:dyDescent="0.25">
      <c r="C161" s="12">
        <v>158</v>
      </c>
      <c r="D161" s="12" t="s">
        <v>6</v>
      </c>
      <c r="E161" s="25" t="str">
        <f>IFERROR(VLOOKUP(D161,Pricing!$C$4:$D$8,2,0),"service is not found")</f>
        <v>G1</v>
      </c>
      <c r="F161" s="12" t="str">
        <f>IF(D161=Pricing!$C$7,"CGST Act 2017",IF(Sales!D161=Pricing!$C$5,"CGST Act 2017",IF(D161=Pricing!$C$4,"Income Tax Act 1961",IF(D161=Pricing!$C$6,"Income Tax Act 1961",IF(D161=Pricing!$C$8,"Companies Act 2013","Miscellaneous")))))</f>
        <v>CGST Act 2017</v>
      </c>
      <c r="G161" s="16">
        <v>27000</v>
      </c>
      <c r="H161" s="14">
        <v>44454</v>
      </c>
      <c r="I161" s="12" t="s">
        <v>26</v>
      </c>
      <c r="J161" s="17"/>
    </row>
    <row r="162" spans="3:10" x14ac:dyDescent="0.25">
      <c r="C162" s="12">
        <v>159</v>
      </c>
      <c r="D162" s="12" t="s">
        <v>35</v>
      </c>
      <c r="E162" s="25" t="str">
        <f>IFERROR(VLOOKUP(D162,Pricing!$C$4:$D$8,2,0),"service is not found")</f>
        <v>I2</v>
      </c>
      <c r="F162" s="12" t="str">
        <f>IF(D162=Pricing!$C$7,"CGST Act 2017",IF(Sales!D162=Pricing!$C$5,"CGST Act 2017",IF(D162=Pricing!$C$4,"Income Tax Act 1961",IF(D162=Pricing!$C$6,"Income Tax Act 1961",IF(D162=Pricing!$C$8,"Companies Act 2013","Miscellaneous")))))</f>
        <v>Income Tax Act 1961</v>
      </c>
      <c r="G162" s="16">
        <v>23000</v>
      </c>
      <c r="H162" s="14">
        <v>44457</v>
      </c>
      <c r="I162" s="12" t="s">
        <v>26</v>
      </c>
      <c r="J162" s="17"/>
    </row>
    <row r="163" spans="3:10" x14ac:dyDescent="0.25">
      <c r="C163" s="12">
        <v>160</v>
      </c>
      <c r="D163" s="12" t="s">
        <v>36</v>
      </c>
      <c r="E163" s="25" t="str">
        <f>IFERROR(VLOOKUP(D163,Pricing!$C$4:$D$8,2,0),"service is not found")</f>
        <v>C1</v>
      </c>
      <c r="F163" s="12" t="str">
        <f>IF(D163=Pricing!$C$7,"CGST Act 2017",IF(Sales!D163=Pricing!$C$5,"CGST Act 2017",IF(D163=Pricing!$C$4,"Income Tax Act 1961",IF(D163=Pricing!$C$6,"Income Tax Act 1961",IF(D163=Pricing!$C$8,"Companies Act 2013","Miscellaneous")))))</f>
        <v>Companies Act 2013</v>
      </c>
      <c r="G163" s="16">
        <v>14000</v>
      </c>
      <c r="H163" s="14">
        <v>44458</v>
      </c>
      <c r="I163" s="12" t="s">
        <v>29</v>
      </c>
      <c r="J163" s="17"/>
    </row>
    <row r="164" spans="3:10" x14ac:dyDescent="0.25">
      <c r="C164" s="12">
        <v>161</v>
      </c>
      <c r="D164" s="12" t="s">
        <v>6</v>
      </c>
      <c r="E164" s="25" t="str">
        <f>IFERROR(VLOOKUP(D164,Pricing!$C$4:$D$8,2,0),"service is not found")</f>
        <v>G1</v>
      </c>
      <c r="F164" s="12" t="str">
        <f>IF(D164=Pricing!$C$7,"CGST Act 2017",IF(Sales!D164=Pricing!$C$5,"CGST Act 2017",IF(D164=Pricing!$C$4,"Income Tax Act 1961",IF(D164=Pricing!$C$6,"Income Tax Act 1961",IF(D164=Pricing!$C$8,"Companies Act 2013","Miscellaneous")))))</f>
        <v>CGST Act 2017</v>
      </c>
      <c r="G164" s="16">
        <v>25000</v>
      </c>
      <c r="H164" s="14">
        <v>44459</v>
      </c>
      <c r="I164" s="12" t="s">
        <v>26</v>
      </c>
      <c r="J164" s="17"/>
    </row>
    <row r="165" spans="3:10" x14ac:dyDescent="0.25">
      <c r="C165" s="12">
        <v>162</v>
      </c>
      <c r="D165" s="12" t="s">
        <v>5</v>
      </c>
      <c r="E165" s="25" t="str">
        <f>IFERROR(VLOOKUP(D165,Pricing!$C$4:$D$8,2,0),"service is not found")</f>
        <v>I1</v>
      </c>
      <c r="F165" s="12" t="str">
        <f>IF(D165=Pricing!$C$7,"CGST Act 2017",IF(Sales!D165=Pricing!$C$5,"CGST Act 2017",IF(D165=Pricing!$C$4,"Income Tax Act 1961",IF(D165=Pricing!$C$6,"Income Tax Act 1961",IF(D165=Pricing!$C$8,"Companies Act 2013","Miscellaneous")))))</f>
        <v>Income Tax Act 1961</v>
      </c>
      <c r="G165" s="16">
        <v>20000</v>
      </c>
      <c r="H165" s="14">
        <v>44464</v>
      </c>
      <c r="I165" s="12" t="s">
        <v>25</v>
      </c>
      <c r="J165" s="17"/>
    </row>
    <row r="166" spans="3:10" x14ac:dyDescent="0.25">
      <c r="C166" s="12">
        <v>163</v>
      </c>
      <c r="D166" s="12" t="s">
        <v>36</v>
      </c>
      <c r="E166" s="25" t="str">
        <f>IFERROR(VLOOKUP(D166,Pricing!$C$4:$D$8,2,0),"service is not found")</f>
        <v>C1</v>
      </c>
      <c r="F166" s="12" t="str">
        <f>IF(D166=Pricing!$C$7,"CGST Act 2017",IF(Sales!D166=Pricing!$C$5,"CGST Act 2017",IF(D166=Pricing!$C$4,"Income Tax Act 1961",IF(D166=Pricing!$C$6,"Income Tax Act 1961",IF(D166=Pricing!$C$8,"Companies Act 2013","Miscellaneous")))))</f>
        <v>Companies Act 2013</v>
      </c>
      <c r="G166" s="16">
        <v>24000</v>
      </c>
      <c r="H166" s="14">
        <v>44464</v>
      </c>
      <c r="I166" s="12" t="s">
        <v>27</v>
      </c>
      <c r="J166" s="17"/>
    </row>
    <row r="167" spans="3:10" x14ac:dyDescent="0.25">
      <c r="C167" s="12">
        <v>164</v>
      </c>
      <c r="D167" s="12" t="s">
        <v>34</v>
      </c>
      <c r="E167" s="25" t="str">
        <f>IFERROR(VLOOKUP(D167,Pricing!$C$4:$D$8,2,0),"service is not found")</f>
        <v>G2</v>
      </c>
      <c r="F167" s="12" t="str">
        <f>IF(D167=Pricing!$C$7,"CGST Act 2017",IF(Sales!D167=Pricing!$C$5,"CGST Act 2017",IF(D167=Pricing!$C$4,"Income Tax Act 1961",IF(D167=Pricing!$C$6,"Income Tax Act 1961",IF(D167=Pricing!$C$8,"Companies Act 2013","Miscellaneous")))))</f>
        <v>CGST Act 2017</v>
      </c>
      <c r="G167" s="16">
        <v>15000</v>
      </c>
      <c r="H167" s="14">
        <v>44465</v>
      </c>
      <c r="I167" s="12" t="s">
        <v>29</v>
      </c>
      <c r="J167" s="17"/>
    </row>
    <row r="168" spans="3:10" x14ac:dyDescent="0.25">
      <c r="C168" s="12">
        <v>165</v>
      </c>
      <c r="D168" s="12" t="s">
        <v>35</v>
      </c>
      <c r="E168" s="25" t="str">
        <f>IFERROR(VLOOKUP(D168,Pricing!$C$4:$D$8,2,0),"service is not found")</f>
        <v>I2</v>
      </c>
      <c r="F168" s="12" t="str">
        <f>IF(D168=Pricing!$C$7,"CGST Act 2017",IF(Sales!D168=Pricing!$C$5,"CGST Act 2017",IF(D168=Pricing!$C$4,"Income Tax Act 1961",IF(D168=Pricing!$C$6,"Income Tax Act 1961",IF(D168=Pricing!$C$8,"Companies Act 2013","Miscellaneous")))))</f>
        <v>Income Tax Act 1961</v>
      </c>
      <c r="G168" s="16">
        <v>24000</v>
      </c>
      <c r="H168" s="14">
        <v>44466</v>
      </c>
      <c r="I168" s="12" t="s">
        <v>25</v>
      </c>
      <c r="J168" s="17"/>
    </row>
    <row r="169" spans="3:10" x14ac:dyDescent="0.25">
      <c r="C169" s="12">
        <v>166</v>
      </c>
      <c r="D169" s="12" t="s">
        <v>6</v>
      </c>
      <c r="E169" s="25" t="str">
        <f>IFERROR(VLOOKUP(D169,Pricing!$C$4:$D$8,2,0),"service is not found")</f>
        <v>G1</v>
      </c>
      <c r="F169" s="12" t="str">
        <f>IF(D169=Pricing!$C$7,"CGST Act 2017",IF(Sales!D169=Pricing!$C$5,"CGST Act 2017",IF(D169=Pricing!$C$4,"Income Tax Act 1961",IF(D169=Pricing!$C$6,"Income Tax Act 1961",IF(D169=Pricing!$C$8,"Companies Act 2013","Miscellaneous")))))</f>
        <v>CGST Act 2017</v>
      </c>
      <c r="G169" s="16">
        <v>19000</v>
      </c>
      <c r="H169" s="14">
        <v>44468</v>
      </c>
      <c r="I169" s="12" t="s">
        <v>29</v>
      </c>
      <c r="J169" s="17"/>
    </row>
    <row r="170" spans="3:10" x14ac:dyDescent="0.25">
      <c r="C170" s="12">
        <v>167</v>
      </c>
      <c r="D170" s="12" t="s">
        <v>34</v>
      </c>
      <c r="E170" s="25" t="str">
        <f>IFERROR(VLOOKUP(D170,Pricing!$C$4:$D$8,2,0),"service is not found")</f>
        <v>G2</v>
      </c>
      <c r="F170" s="12" t="str">
        <f>IF(D170=Pricing!$C$7,"CGST Act 2017",IF(Sales!D170=Pricing!$C$5,"CGST Act 2017",IF(D170=Pricing!$C$4,"Income Tax Act 1961",IF(D170=Pricing!$C$6,"Income Tax Act 1961",IF(D170=Pricing!$C$8,"Companies Act 2013","Miscellaneous")))))</f>
        <v>CGST Act 2017</v>
      </c>
      <c r="G170" s="16">
        <v>8000</v>
      </c>
      <c r="H170" s="14">
        <v>44468</v>
      </c>
      <c r="I170" s="12" t="s">
        <v>29</v>
      </c>
      <c r="J170" s="17"/>
    </row>
    <row r="171" spans="3:10" x14ac:dyDescent="0.25">
      <c r="C171" s="12">
        <v>168</v>
      </c>
      <c r="D171" s="12" t="s">
        <v>6</v>
      </c>
      <c r="E171" s="25" t="str">
        <f>IFERROR(VLOOKUP(D171,Pricing!$C$4:$D$8,2,0),"service is not found")</f>
        <v>G1</v>
      </c>
      <c r="F171" s="12" t="str">
        <f>IF(D171=Pricing!$C$7,"CGST Act 2017",IF(Sales!D171=Pricing!$C$5,"CGST Act 2017",IF(D171=Pricing!$C$4,"Income Tax Act 1961",IF(D171=Pricing!$C$6,"Income Tax Act 1961",IF(D171=Pricing!$C$8,"Companies Act 2013","Miscellaneous")))))</f>
        <v>CGST Act 2017</v>
      </c>
      <c r="G171" s="16">
        <v>21000</v>
      </c>
      <c r="H171" s="14">
        <v>44472</v>
      </c>
      <c r="I171" s="12" t="s">
        <v>25</v>
      </c>
      <c r="J171" s="17"/>
    </row>
    <row r="172" spans="3:10" x14ac:dyDescent="0.25">
      <c r="C172" s="12">
        <v>169</v>
      </c>
      <c r="D172" s="12" t="s">
        <v>34</v>
      </c>
      <c r="E172" s="25" t="str">
        <f>IFERROR(VLOOKUP(D172,Pricing!$C$4:$D$8,2,0),"service is not found")</f>
        <v>G2</v>
      </c>
      <c r="F172" s="12" t="str">
        <f>IF(D172=Pricing!$C$7,"CGST Act 2017",IF(Sales!D172=Pricing!$C$5,"CGST Act 2017",IF(D172=Pricing!$C$4,"Income Tax Act 1961",IF(D172=Pricing!$C$6,"Income Tax Act 1961",IF(D172=Pricing!$C$8,"Companies Act 2013","Miscellaneous")))))</f>
        <v>CGST Act 2017</v>
      </c>
      <c r="G172" s="16">
        <v>26000</v>
      </c>
      <c r="H172" s="14">
        <v>44473</v>
      </c>
      <c r="I172" s="12" t="s">
        <v>29</v>
      </c>
      <c r="J172" s="17"/>
    </row>
    <row r="173" spans="3:10" x14ac:dyDescent="0.25">
      <c r="C173" s="12">
        <v>170</v>
      </c>
      <c r="D173" s="12" t="s">
        <v>6</v>
      </c>
      <c r="E173" s="25" t="str">
        <f>IFERROR(VLOOKUP(D173,Pricing!$C$4:$D$8,2,0),"service is not found")</f>
        <v>G1</v>
      </c>
      <c r="F173" s="12" t="str">
        <f>IF(D173=Pricing!$C$7,"CGST Act 2017",IF(Sales!D173=Pricing!$C$5,"CGST Act 2017",IF(D173=Pricing!$C$4,"Income Tax Act 1961",IF(D173=Pricing!$C$6,"Income Tax Act 1961",IF(D173=Pricing!$C$8,"Companies Act 2013","Miscellaneous")))))</f>
        <v>CGST Act 2017</v>
      </c>
      <c r="G173" s="16">
        <v>22000</v>
      </c>
      <c r="H173" s="14">
        <v>44476</v>
      </c>
      <c r="I173" s="12" t="s">
        <v>30</v>
      </c>
      <c r="J173" s="17"/>
    </row>
    <row r="174" spans="3:10" x14ac:dyDescent="0.25">
      <c r="C174" s="12">
        <v>171</v>
      </c>
      <c r="D174" s="12" t="s">
        <v>34</v>
      </c>
      <c r="E174" s="25" t="str">
        <f>IFERROR(VLOOKUP(D174,Pricing!$C$4:$D$8,2,0),"service is not found")</f>
        <v>G2</v>
      </c>
      <c r="F174" s="12" t="str">
        <f>IF(D174=Pricing!$C$7,"CGST Act 2017",IF(Sales!D174=Pricing!$C$5,"CGST Act 2017",IF(D174=Pricing!$C$4,"Income Tax Act 1961",IF(D174=Pricing!$C$6,"Income Tax Act 1961",IF(D174=Pricing!$C$8,"Companies Act 2013","Miscellaneous")))))</f>
        <v>CGST Act 2017</v>
      </c>
      <c r="G174" s="16">
        <v>12000</v>
      </c>
      <c r="H174" s="14">
        <v>44479</v>
      </c>
      <c r="I174" s="12" t="s">
        <v>26</v>
      </c>
      <c r="J174" s="17"/>
    </row>
    <row r="175" spans="3:10" x14ac:dyDescent="0.25">
      <c r="C175" s="12">
        <v>172</v>
      </c>
      <c r="D175" s="12" t="s">
        <v>5</v>
      </c>
      <c r="E175" s="25" t="str">
        <f>IFERROR(VLOOKUP(D175,Pricing!$C$4:$D$8,2,0),"service is not found")</f>
        <v>I1</v>
      </c>
      <c r="F175" s="12" t="str">
        <f>IF(D175=Pricing!$C$7,"CGST Act 2017",IF(Sales!D175=Pricing!$C$5,"CGST Act 2017",IF(D175=Pricing!$C$4,"Income Tax Act 1961",IF(D175=Pricing!$C$6,"Income Tax Act 1961",IF(D175=Pricing!$C$8,"Companies Act 2013","Miscellaneous")))))</f>
        <v>Income Tax Act 1961</v>
      </c>
      <c r="G175" s="16">
        <v>17000</v>
      </c>
      <c r="H175" s="14">
        <v>44485</v>
      </c>
      <c r="I175" s="12" t="s">
        <v>31</v>
      </c>
      <c r="J175" s="17"/>
    </row>
    <row r="176" spans="3:10" x14ac:dyDescent="0.25">
      <c r="C176" s="12">
        <v>173</v>
      </c>
      <c r="D176" s="12" t="s">
        <v>5</v>
      </c>
      <c r="E176" s="25" t="str">
        <f>IFERROR(VLOOKUP(D176,Pricing!$C$4:$D$8,2,0),"service is not found")</f>
        <v>I1</v>
      </c>
      <c r="F176" s="12" t="str">
        <f>IF(D176=Pricing!$C$7,"CGST Act 2017",IF(Sales!D176=Pricing!$C$5,"CGST Act 2017",IF(D176=Pricing!$C$4,"Income Tax Act 1961",IF(D176=Pricing!$C$6,"Income Tax Act 1961",IF(D176=Pricing!$C$8,"Companies Act 2013","Miscellaneous")))))</f>
        <v>Income Tax Act 1961</v>
      </c>
      <c r="G176" s="16">
        <v>16000</v>
      </c>
      <c r="H176" s="14">
        <v>44492</v>
      </c>
      <c r="I176" s="12" t="s">
        <v>27</v>
      </c>
      <c r="J176" s="17"/>
    </row>
    <row r="177" spans="3:10" x14ac:dyDescent="0.25">
      <c r="C177" s="12">
        <v>174</v>
      </c>
      <c r="D177" s="12" t="s">
        <v>6</v>
      </c>
      <c r="E177" s="25" t="str">
        <f>IFERROR(VLOOKUP(D177,Pricing!$C$4:$D$8,2,0),"service is not found")</f>
        <v>G1</v>
      </c>
      <c r="F177" s="12" t="str">
        <f>IF(D177=Pricing!$C$7,"CGST Act 2017",IF(Sales!D177=Pricing!$C$5,"CGST Act 2017",IF(D177=Pricing!$C$4,"Income Tax Act 1961",IF(D177=Pricing!$C$6,"Income Tax Act 1961",IF(D177=Pricing!$C$8,"Companies Act 2013","Miscellaneous")))))</f>
        <v>CGST Act 2017</v>
      </c>
      <c r="G177" s="16">
        <v>21000</v>
      </c>
      <c r="H177" s="14">
        <v>44492</v>
      </c>
      <c r="I177" s="12" t="s">
        <v>30</v>
      </c>
      <c r="J177" s="17"/>
    </row>
    <row r="178" spans="3:10" x14ac:dyDescent="0.25">
      <c r="C178" s="12">
        <v>175</v>
      </c>
      <c r="D178" s="12" t="s">
        <v>6</v>
      </c>
      <c r="E178" s="25" t="str">
        <f>IFERROR(VLOOKUP(D178,Pricing!$C$4:$D$8,2,0),"service is not found")</f>
        <v>G1</v>
      </c>
      <c r="F178" s="12" t="str">
        <f>IF(D178=Pricing!$C$7,"CGST Act 2017",IF(Sales!D178=Pricing!$C$5,"CGST Act 2017",IF(D178=Pricing!$C$4,"Income Tax Act 1961",IF(D178=Pricing!$C$6,"Income Tax Act 1961",IF(D178=Pricing!$C$8,"Companies Act 2013","Miscellaneous")))))</f>
        <v>CGST Act 2017</v>
      </c>
      <c r="G178" s="16">
        <v>17000</v>
      </c>
      <c r="H178" s="14">
        <v>44494</v>
      </c>
      <c r="I178" s="12" t="s">
        <v>25</v>
      </c>
      <c r="J178" s="17"/>
    </row>
    <row r="179" spans="3:10" x14ac:dyDescent="0.25">
      <c r="C179" s="12">
        <v>176</v>
      </c>
      <c r="D179" s="12" t="s">
        <v>6</v>
      </c>
      <c r="E179" s="25" t="str">
        <f>IFERROR(VLOOKUP(D179,Pricing!$C$4:$D$8,2,0),"service is not found")</f>
        <v>G1</v>
      </c>
      <c r="F179" s="12" t="str">
        <f>IF(D179=Pricing!$C$7,"CGST Act 2017",IF(Sales!D179=Pricing!$C$5,"CGST Act 2017",IF(D179=Pricing!$C$4,"Income Tax Act 1961",IF(D179=Pricing!$C$6,"Income Tax Act 1961",IF(D179=Pricing!$C$8,"Companies Act 2013","Miscellaneous")))))</f>
        <v>CGST Act 2017</v>
      </c>
      <c r="G179" s="16">
        <v>22000</v>
      </c>
      <c r="H179" s="14">
        <v>44495</v>
      </c>
      <c r="I179" s="12" t="s">
        <v>29</v>
      </c>
      <c r="J179" s="17"/>
    </row>
    <row r="180" spans="3:10" x14ac:dyDescent="0.25">
      <c r="C180" s="12">
        <v>177</v>
      </c>
      <c r="D180" s="12" t="s">
        <v>6</v>
      </c>
      <c r="E180" s="25" t="str">
        <f>IFERROR(VLOOKUP(D180,Pricing!$C$4:$D$8,2,0),"service is not found")</f>
        <v>G1</v>
      </c>
      <c r="F180" s="12" t="str">
        <f>IF(D180=Pricing!$C$7,"CGST Act 2017",IF(Sales!D180=Pricing!$C$5,"CGST Act 2017",IF(D180=Pricing!$C$4,"Income Tax Act 1961",IF(D180=Pricing!$C$6,"Income Tax Act 1961",IF(D180=Pricing!$C$8,"Companies Act 2013","Miscellaneous")))))</f>
        <v>CGST Act 2017</v>
      </c>
      <c r="G180" s="16">
        <v>17000</v>
      </c>
      <c r="H180" s="14">
        <v>44495</v>
      </c>
      <c r="I180" s="12" t="s">
        <v>25</v>
      </c>
      <c r="J180" s="17"/>
    </row>
    <row r="181" spans="3:10" x14ac:dyDescent="0.25">
      <c r="C181" s="12">
        <v>178</v>
      </c>
      <c r="D181" s="12" t="s">
        <v>37</v>
      </c>
      <c r="E181" s="25" t="str">
        <f>IFERROR(VLOOKUP(D181,Pricing!$C$4:$D$8,2,0),"service is not found")</f>
        <v>service is not found</v>
      </c>
      <c r="F181" s="12" t="str">
        <f>IF(D181=Pricing!$C$7,"CGST Act 2017",IF(Sales!D181=Pricing!$C$5,"CGST Act 2017",IF(D181=Pricing!$C$4,"Income Tax Act 1961",IF(D181=Pricing!$C$6,"Income Tax Act 1961",IF(D181=Pricing!$C$8,"Companies Act 2013","Miscellaneous")))))</f>
        <v>Miscellaneous</v>
      </c>
      <c r="G181" s="16">
        <v>18000</v>
      </c>
      <c r="H181" s="14">
        <v>44495</v>
      </c>
      <c r="I181" s="12" t="s">
        <v>25</v>
      </c>
      <c r="J181" s="17"/>
    </row>
    <row r="182" spans="3:10" x14ac:dyDescent="0.25">
      <c r="C182" s="12">
        <v>179</v>
      </c>
      <c r="D182" s="12" t="s">
        <v>35</v>
      </c>
      <c r="E182" s="25" t="str">
        <f>IFERROR(VLOOKUP(D182,Pricing!$C$4:$D$8,2,0),"service is not found")</f>
        <v>I2</v>
      </c>
      <c r="F182" s="12" t="str">
        <f>IF(D182=Pricing!$C$7,"CGST Act 2017",IF(Sales!D182=Pricing!$C$5,"CGST Act 2017",IF(D182=Pricing!$C$4,"Income Tax Act 1961",IF(D182=Pricing!$C$6,"Income Tax Act 1961",IF(D182=Pricing!$C$8,"Companies Act 2013","Miscellaneous")))))</f>
        <v>Income Tax Act 1961</v>
      </c>
      <c r="G182" s="16">
        <v>12000</v>
      </c>
      <c r="H182" s="14">
        <v>44502</v>
      </c>
      <c r="I182" s="12" t="s">
        <v>26</v>
      </c>
      <c r="J182" s="17"/>
    </row>
    <row r="183" spans="3:10" x14ac:dyDescent="0.25">
      <c r="C183" s="12">
        <v>180</v>
      </c>
      <c r="D183" s="12" t="s">
        <v>6</v>
      </c>
      <c r="E183" s="25" t="str">
        <f>IFERROR(VLOOKUP(D183,Pricing!$C$4:$D$8,2,0),"service is not found")</f>
        <v>G1</v>
      </c>
      <c r="F183" s="12" t="str">
        <f>IF(D183=Pricing!$C$7,"CGST Act 2017",IF(Sales!D183=Pricing!$C$5,"CGST Act 2017",IF(D183=Pricing!$C$4,"Income Tax Act 1961",IF(D183=Pricing!$C$6,"Income Tax Act 1961",IF(D183=Pricing!$C$8,"Companies Act 2013","Miscellaneous")))))</f>
        <v>CGST Act 2017</v>
      </c>
      <c r="G183" s="16">
        <v>13000</v>
      </c>
      <c r="H183" s="14">
        <v>44503</v>
      </c>
      <c r="I183" s="12" t="s">
        <v>27</v>
      </c>
      <c r="J183" s="17"/>
    </row>
    <row r="184" spans="3:10" x14ac:dyDescent="0.25">
      <c r="C184" s="12">
        <v>181</v>
      </c>
      <c r="D184" s="12" t="s">
        <v>34</v>
      </c>
      <c r="E184" s="25" t="str">
        <f>IFERROR(VLOOKUP(D184,Pricing!$C$4:$D$8,2,0),"service is not found")</f>
        <v>G2</v>
      </c>
      <c r="F184" s="12" t="str">
        <f>IF(D184=Pricing!$C$7,"CGST Act 2017",IF(Sales!D184=Pricing!$C$5,"CGST Act 2017",IF(D184=Pricing!$C$4,"Income Tax Act 1961",IF(D184=Pricing!$C$6,"Income Tax Act 1961",IF(D184=Pricing!$C$8,"Companies Act 2013","Miscellaneous")))))</f>
        <v>CGST Act 2017</v>
      </c>
      <c r="G184" s="16">
        <v>20000</v>
      </c>
      <c r="H184" s="14">
        <v>44503</v>
      </c>
      <c r="I184" s="12" t="s">
        <v>26</v>
      </c>
      <c r="J184" s="17"/>
    </row>
    <row r="185" spans="3:10" x14ac:dyDescent="0.25">
      <c r="C185" s="12">
        <v>182</v>
      </c>
      <c r="D185" s="12" t="s">
        <v>5</v>
      </c>
      <c r="E185" s="25" t="str">
        <f>IFERROR(VLOOKUP(D185,Pricing!$C$4:$D$8,2,0),"service is not found")</f>
        <v>I1</v>
      </c>
      <c r="F185" s="12" t="str">
        <f>IF(D185=Pricing!$C$7,"CGST Act 2017",IF(Sales!D185=Pricing!$C$5,"CGST Act 2017",IF(D185=Pricing!$C$4,"Income Tax Act 1961",IF(D185=Pricing!$C$6,"Income Tax Act 1961",IF(D185=Pricing!$C$8,"Companies Act 2013","Miscellaneous")))))</f>
        <v>Income Tax Act 1961</v>
      </c>
      <c r="G185" s="16">
        <v>11000</v>
      </c>
      <c r="H185" s="14">
        <v>44509</v>
      </c>
      <c r="I185" s="12" t="s">
        <v>27</v>
      </c>
      <c r="J185" s="17"/>
    </row>
    <row r="186" spans="3:10" x14ac:dyDescent="0.25">
      <c r="C186" s="12">
        <v>183</v>
      </c>
      <c r="D186" s="12" t="s">
        <v>5</v>
      </c>
      <c r="E186" s="25" t="str">
        <f>IFERROR(VLOOKUP(D186,Pricing!$C$4:$D$8,2,0),"service is not found")</f>
        <v>I1</v>
      </c>
      <c r="F186" s="12" t="str">
        <f>IF(D186=Pricing!$C$7,"CGST Act 2017",IF(Sales!D186=Pricing!$C$5,"CGST Act 2017",IF(D186=Pricing!$C$4,"Income Tax Act 1961",IF(D186=Pricing!$C$6,"Income Tax Act 1961",IF(D186=Pricing!$C$8,"Companies Act 2013","Miscellaneous")))))</f>
        <v>Income Tax Act 1961</v>
      </c>
      <c r="G186" s="16">
        <v>21000</v>
      </c>
      <c r="H186" s="14">
        <v>44512</v>
      </c>
      <c r="I186" s="12" t="s">
        <v>31</v>
      </c>
      <c r="J186" s="17"/>
    </row>
    <row r="187" spans="3:10" x14ac:dyDescent="0.25">
      <c r="C187" s="12">
        <v>184</v>
      </c>
      <c r="D187" s="12" t="s">
        <v>6</v>
      </c>
      <c r="E187" s="25" t="str">
        <f>IFERROR(VLOOKUP(D187,Pricing!$C$4:$D$8,2,0),"service is not found")</f>
        <v>G1</v>
      </c>
      <c r="F187" s="12" t="str">
        <f>IF(D187=Pricing!$C$7,"CGST Act 2017",IF(Sales!D187=Pricing!$C$5,"CGST Act 2017",IF(D187=Pricing!$C$4,"Income Tax Act 1961",IF(D187=Pricing!$C$6,"Income Tax Act 1961",IF(D187=Pricing!$C$8,"Companies Act 2013","Miscellaneous")))))</f>
        <v>CGST Act 2017</v>
      </c>
      <c r="G187" s="16">
        <v>27000</v>
      </c>
      <c r="H187" s="14">
        <v>44515</v>
      </c>
      <c r="I187" s="12" t="s">
        <v>26</v>
      </c>
      <c r="J187" s="17"/>
    </row>
    <row r="188" spans="3:10" x14ac:dyDescent="0.25">
      <c r="C188" s="12">
        <v>185</v>
      </c>
      <c r="D188" s="12" t="s">
        <v>34</v>
      </c>
      <c r="E188" s="25" t="str">
        <f>IFERROR(VLOOKUP(D188,Pricing!$C$4:$D$8,2,0),"service is not found")</f>
        <v>G2</v>
      </c>
      <c r="F188" s="12" t="str">
        <f>IF(D188=Pricing!$C$7,"CGST Act 2017",IF(Sales!D188=Pricing!$C$5,"CGST Act 2017",IF(D188=Pricing!$C$4,"Income Tax Act 1961",IF(D188=Pricing!$C$6,"Income Tax Act 1961",IF(D188=Pricing!$C$8,"Companies Act 2013","Miscellaneous")))))</f>
        <v>CGST Act 2017</v>
      </c>
      <c r="G188" s="16">
        <v>14000</v>
      </c>
      <c r="H188" s="14">
        <v>44525</v>
      </c>
      <c r="I188" s="12" t="s">
        <v>27</v>
      </c>
      <c r="J188" s="17"/>
    </row>
    <row r="189" spans="3:10" x14ac:dyDescent="0.25">
      <c r="C189" s="12">
        <v>186</v>
      </c>
      <c r="D189" s="12" t="s">
        <v>36</v>
      </c>
      <c r="E189" s="25" t="str">
        <f>IFERROR(VLOOKUP(D189,Pricing!$C$4:$D$8,2,0),"service is not found")</f>
        <v>C1</v>
      </c>
      <c r="F189" s="12" t="str">
        <f>IF(D189=Pricing!$C$7,"CGST Act 2017",IF(Sales!D189=Pricing!$C$5,"CGST Act 2017",IF(D189=Pricing!$C$4,"Income Tax Act 1961",IF(D189=Pricing!$C$6,"Income Tax Act 1961",IF(D189=Pricing!$C$8,"Companies Act 2013","Miscellaneous")))))</f>
        <v>Companies Act 2013</v>
      </c>
      <c r="G189" s="16">
        <v>7000</v>
      </c>
      <c r="H189" s="14">
        <v>44525</v>
      </c>
      <c r="I189" s="12" t="s">
        <v>29</v>
      </c>
      <c r="J189" s="17"/>
    </row>
    <row r="190" spans="3:10" x14ac:dyDescent="0.25">
      <c r="C190" s="12">
        <v>187</v>
      </c>
      <c r="D190" s="12" t="s">
        <v>35</v>
      </c>
      <c r="E190" s="25" t="str">
        <f>IFERROR(VLOOKUP(D190,Pricing!$C$4:$D$8,2,0),"service is not found")</f>
        <v>I2</v>
      </c>
      <c r="F190" s="12" t="str">
        <f>IF(D190=Pricing!$C$7,"CGST Act 2017",IF(Sales!D190=Pricing!$C$5,"CGST Act 2017",IF(D190=Pricing!$C$4,"Income Tax Act 1961",IF(D190=Pricing!$C$6,"Income Tax Act 1961",IF(D190=Pricing!$C$8,"Companies Act 2013","Miscellaneous")))))</f>
        <v>Income Tax Act 1961</v>
      </c>
      <c r="G190" s="16">
        <v>28000</v>
      </c>
      <c r="H190" s="14">
        <v>44526</v>
      </c>
      <c r="I190" s="12" t="s">
        <v>27</v>
      </c>
      <c r="J190" s="17"/>
    </row>
    <row r="191" spans="3:10" x14ac:dyDescent="0.25">
      <c r="C191" s="12">
        <v>188</v>
      </c>
      <c r="D191" s="12" t="s">
        <v>35</v>
      </c>
      <c r="E191" s="25" t="str">
        <f>IFERROR(VLOOKUP(D191,Pricing!$C$4:$D$8,2,0),"service is not found")</f>
        <v>I2</v>
      </c>
      <c r="F191" s="12" t="str">
        <f>IF(D191=Pricing!$C$7,"CGST Act 2017",IF(Sales!D191=Pricing!$C$5,"CGST Act 2017",IF(D191=Pricing!$C$4,"Income Tax Act 1961",IF(D191=Pricing!$C$6,"Income Tax Act 1961",IF(D191=Pricing!$C$8,"Companies Act 2013","Miscellaneous")))))</f>
        <v>Income Tax Act 1961</v>
      </c>
      <c r="G191" s="16">
        <v>25000</v>
      </c>
      <c r="H191" s="14">
        <v>44528</v>
      </c>
      <c r="I191" s="12" t="s">
        <v>28</v>
      </c>
      <c r="J191" s="17"/>
    </row>
    <row r="192" spans="3:10" x14ac:dyDescent="0.25">
      <c r="C192" s="12">
        <v>189</v>
      </c>
      <c r="D192" s="12" t="s">
        <v>6</v>
      </c>
      <c r="E192" s="25" t="str">
        <f>IFERROR(VLOOKUP(D192,Pricing!$C$4:$D$8,2,0),"service is not found")</f>
        <v>G1</v>
      </c>
      <c r="F192" s="12" t="str">
        <f>IF(D192=Pricing!$C$7,"CGST Act 2017",IF(Sales!D192=Pricing!$C$5,"CGST Act 2017",IF(D192=Pricing!$C$4,"Income Tax Act 1961",IF(D192=Pricing!$C$6,"Income Tax Act 1961",IF(D192=Pricing!$C$8,"Companies Act 2013","Miscellaneous")))))</f>
        <v>CGST Act 2017</v>
      </c>
      <c r="G192" s="16">
        <v>22000</v>
      </c>
      <c r="H192" s="14">
        <v>44528</v>
      </c>
      <c r="I192" s="12" t="s">
        <v>25</v>
      </c>
      <c r="J192" s="17"/>
    </row>
    <row r="193" spans="3:10" x14ac:dyDescent="0.25">
      <c r="C193" s="12">
        <v>190</v>
      </c>
      <c r="D193" s="12" t="s">
        <v>5</v>
      </c>
      <c r="E193" s="25" t="str">
        <f>IFERROR(VLOOKUP(D193,Pricing!$C$4:$D$8,2,0),"service is not found")</f>
        <v>I1</v>
      </c>
      <c r="F193" s="12" t="str">
        <f>IF(D193=Pricing!$C$7,"CGST Act 2017",IF(Sales!D193=Pricing!$C$5,"CGST Act 2017",IF(D193=Pricing!$C$4,"Income Tax Act 1961",IF(D193=Pricing!$C$6,"Income Tax Act 1961",IF(D193=Pricing!$C$8,"Companies Act 2013","Miscellaneous")))))</f>
        <v>Income Tax Act 1961</v>
      </c>
      <c r="G193" s="16">
        <v>15000</v>
      </c>
      <c r="H193" s="14">
        <v>44529</v>
      </c>
      <c r="I193" s="12" t="s">
        <v>31</v>
      </c>
      <c r="J193" s="17"/>
    </row>
    <row r="194" spans="3:10" x14ac:dyDescent="0.25">
      <c r="C194" s="12">
        <v>191</v>
      </c>
      <c r="D194" s="12" t="s">
        <v>6</v>
      </c>
      <c r="E194" s="25" t="str">
        <f>IFERROR(VLOOKUP(D194,Pricing!$C$4:$D$8,2,0),"service is not found")</f>
        <v>G1</v>
      </c>
      <c r="F194" s="12" t="str">
        <f>IF(D194=Pricing!$C$7,"CGST Act 2017",IF(Sales!D194=Pricing!$C$5,"CGST Act 2017",IF(D194=Pricing!$C$4,"Income Tax Act 1961",IF(D194=Pricing!$C$6,"Income Tax Act 1961",IF(D194=Pricing!$C$8,"Companies Act 2013","Miscellaneous")))))</f>
        <v>CGST Act 2017</v>
      </c>
      <c r="G194" s="16">
        <v>25000</v>
      </c>
      <c r="H194" s="14">
        <v>44530</v>
      </c>
      <c r="I194" s="12" t="s">
        <v>26</v>
      </c>
      <c r="J194" s="17"/>
    </row>
    <row r="195" spans="3:10" x14ac:dyDescent="0.25">
      <c r="C195" s="12">
        <v>192</v>
      </c>
      <c r="D195" s="12" t="s">
        <v>34</v>
      </c>
      <c r="E195" s="25" t="str">
        <f>IFERROR(VLOOKUP(D195,Pricing!$C$4:$D$8,2,0),"service is not found")</f>
        <v>G2</v>
      </c>
      <c r="F195" s="12" t="str">
        <f>IF(D195=Pricing!$C$7,"CGST Act 2017",IF(Sales!D195=Pricing!$C$5,"CGST Act 2017",IF(D195=Pricing!$C$4,"Income Tax Act 1961",IF(D195=Pricing!$C$6,"Income Tax Act 1961",IF(D195=Pricing!$C$8,"Companies Act 2013","Miscellaneous")))))</f>
        <v>CGST Act 2017</v>
      </c>
      <c r="G195" s="16">
        <v>23000</v>
      </c>
      <c r="H195" s="14">
        <v>44532</v>
      </c>
      <c r="I195" s="12" t="s">
        <v>26</v>
      </c>
      <c r="J195" s="17"/>
    </row>
    <row r="196" spans="3:10" x14ac:dyDescent="0.25">
      <c r="C196" s="12">
        <v>193</v>
      </c>
      <c r="D196" s="12" t="s">
        <v>34</v>
      </c>
      <c r="E196" s="25" t="str">
        <f>IFERROR(VLOOKUP(D196,Pricing!$C$4:$D$8,2,0),"service is not found")</f>
        <v>G2</v>
      </c>
      <c r="F196" s="12" t="str">
        <f>IF(D196=Pricing!$C$7,"CGST Act 2017",IF(Sales!D196=Pricing!$C$5,"CGST Act 2017",IF(D196=Pricing!$C$4,"Income Tax Act 1961",IF(D196=Pricing!$C$6,"Income Tax Act 1961",IF(D196=Pricing!$C$8,"Companies Act 2013","Miscellaneous")))))</f>
        <v>CGST Act 2017</v>
      </c>
      <c r="G196" s="16">
        <v>27000</v>
      </c>
      <c r="H196" s="14">
        <v>44534</v>
      </c>
      <c r="I196" s="12" t="s">
        <v>31</v>
      </c>
      <c r="J196" s="17"/>
    </row>
    <row r="197" spans="3:10" x14ac:dyDescent="0.25">
      <c r="C197" s="12">
        <v>194</v>
      </c>
      <c r="D197" s="12" t="s">
        <v>5</v>
      </c>
      <c r="E197" s="25" t="str">
        <f>IFERROR(VLOOKUP(D197,Pricing!$C$4:$D$8,2,0),"service is not found")</f>
        <v>I1</v>
      </c>
      <c r="F197" s="12" t="str">
        <f>IF(D197=Pricing!$C$7,"CGST Act 2017",IF(Sales!D197=Pricing!$C$5,"CGST Act 2017",IF(D197=Pricing!$C$4,"Income Tax Act 1961",IF(D197=Pricing!$C$6,"Income Tax Act 1961",IF(D197=Pricing!$C$8,"Companies Act 2013","Miscellaneous")))))</f>
        <v>Income Tax Act 1961</v>
      </c>
      <c r="G197" s="16">
        <v>26000</v>
      </c>
      <c r="H197" s="14">
        <v>44535</v>
      </c>
      <c r="I197" s="12" t="s">
        <v>26</v>
      </c>
      <c r="J197" s="17"/>
    </row>
    <row r="198" spans="3:10" x14ac:dyDescent="0.25">
      <c r="C198" s="12">
        <v>195</v>
      </c>
      <c r="D198" s="12" t="s">
        <v>37</v>
      </c>
      <c r="E198" s="25" t="str">
        <f>IFERROR(VLOOKUP(D198,Pricing!$C$4:$D$8,2,0),"service is not found")</f>
        <v>service is not found</v>
      </c>
      <c r="F198" s="12" t="str">
        <f>IF(D198=Pricing!$C$7,"CGST Act 2017",IF(Sales!D198=Pricing!$C$5,"CGST Act 2017",IF(D198=Pricing!$C$4,"Income Tax Act 1961",IF(D198=Pricing!$C$6,"Income Tax Act 1961",IF(D198=Pricing!$C$8,"Companies Act 2013","Miscellaneous")))))</f>
        <v>Miscellaneous</v>
      </c>
      <c r="G198" s="16">
        <v>17000</v>
      </c>
      <c r="H198" s="14">
        <v>44536</v>
      </c>
      <c r="I198" s="12" t="s">
        <v>29</v>
      </c>
      <c r="J198" s="17"/>
    </row>
    <row r="199" spans="3:10" x14ac:dyDescent="0.25">
      <c r="C199" s="12">
        <v>196</v>
      </c>
      <c r="D199" s="12" t="s">
        <v>6</v>
      </c>
      <c r="E199" s="25" t="str">
        <f>IFERROR(VLOOKUP(D199,Pricing!$C$4:$D$8,2,0),"service is not found")</f>
        <v>G1</v>
      </c>
      <c r="F199" s="12" t="str">
        <f>IF(D199=Pricing!$C$7,"CGST Act 2017",IF(Sales!D199=Pricing!$C$5,"CGST Act 2017",IF(D199=Pricing!$C$4,"Income Tax Act 1961",IF(D199=Pricing!$C$6,"Income Tax Act 1961",IF(D199=Pricing!$C$8,"Companies Act 2013","Miscellaneous")))))</f>
        <v>CGST Act 2017</v>
      </c>
      <c r="G199" s="16">
        <v>16000</v>
      </c>
      <c r="H199" s="14">
        <v>44542</v>
      </c>
      <c r="I199" s="12" t="s">
        <v>28</v>
      </c>
      <c r="J199" s="17"/>
    </row>
    <row r="200" spans="3:10" x14ac:dyDescent="0.25">
      <c r="C200" s="12">
        <v>197</v>
      </c>
      <c r="D200" s="12" t="s">
        <v>6</v>
      </c>
      <c r="E200" s="25" t="str">
        <f>IFERROR(VLOOKUP(D200,Pricing!$C$4:$D$8,2,0),"service is not found")</f>
        <v>G1</v>
      </c>
      <c r="F200" s="12" t="str">
        <f>IF(D200=Pricing!$C$7,"CGST Act 2017",IF(Sales!D200=Pricing!$C$5,"CGST Act 2017",IF(D200=Pricing!$C$4,"Income Tax Act 1961",IF(D200=Pricing!$C$6,"Income Tax Act 1961",IF(D200=Pricing!$C$8,"Companies Act 2013","Miscellaneous")))))</f>
        <v>CGST Act 2017</v>
      </c>
      <c r="G200" s="16">
        <v>28000</v>
      </c>
      <c r="H200" s="14">
        <v>44542</v>
      </c>
      <c r="I200" s="12" t="s">
        <v>25</v>
      </c>
      <c r="J200" s="17"/>
    </row>
    <row r="201" spans="3:10" x14ac:dyDescent="0.25">
      <c r="C201" s="12">
        <v>198</v>
      </c>
      <c r="D201" s="12" t="s">
        <v>6</v>
      </c>
      <c r="E201" s="25" t="str">
        <f>IFERROR(VLOOKUP(D201,Pricing!$C$4:$D$8,2,0),"service is not found")</f>
        <v>G1</v>
      </c>
      <c r="F201" s="12" t="str">
        <f>IF(D201=Pricing!$C$7,"CGST Act 2017",IF(Sales!D201=Pricing!$C$5,"CGST Act 2017",IF(D201=Pricing!$C$4,"Income Tax Act 1961",IF(D201=Pricing!$C$6,"Income Tax Act 1961",IF(D201=Pricing!$C$8,"Companies Act 2013","Miscellaneous")))))</f>
        <v>CGST Act 2017</v>
      </c>
      <c r="G201" s="16">
        <v>14000</v>
      </c>
      <c r="H201" s="14">
        <v>44542</v>
      </c>
      <c r="I201" s="12" t="s">
        <v>26</v>
      </c>
      <c r="J201" s="17"/>
    </row>
    <row r="202" spans="3:10" x14ac:dyDescent="0.25">
      <c r="C202" s="12">
        <v>199</v>
      </c>
      <c r="D202" s="12" t="s">
        <v>6</v>
      </c>
      <c r="E202" s="25" t="str">
        <f>IFERROR(VLOOKUP(D202,Pricing!$C$4:$D$8,2,0),"service is not found")</f>
        <v>G1</v>
      </c>
      <c r="F202" s="12" t="str">
        <f>IF(D202=Pricing!$C$7,"CGST Act 2017",IF(Sales!D202=Pricing!$C$5,"CGST Act 2017",IF(D202=Pricing!$C$4,"Income Tax Act 1961",IF(D202=Pricing!$C$6,"Income Tax Act 1961",IF(D202=Pricing!$C$8,"Companies Act 2013","Miscellaneous")))))</f>
        <v>CGST Act 2017</v>
      </c>
      <c r="G202" s="16">
        <v>27000</v>
      </c>
      <c r="H202" s="14">
        <v>44545</v>
      </c>
      <c r="I202" s="12" t="s">
        <v>29</v>
      </c>
      <c r="J202" s="17"/>
    </row>
    <row r="203" spans="3:10" x14ac:dyDescent="0.25">
      <c r="C203" s="12">
        <v>200</v>
      </c>
      <c r="D203" s="12" t="s">
        <v>6</v>
      </c>
      <c r="E203" s="25" t="str">
        <f>IFERROR(VLOOKUP(D203,Pricing!$C$4:$D$8,2,0),"service is not found")</f>
        <v>G1</v>
      </c>
      <c r="F203" s="12" t="str">
        <f>IF(D203=Pricing!$C$7,"CGST Act 2017",IF(Sales!D203=Pricing!$C$5,"CGST Act 2017",IF(D203=Pricing!$C$4,"Income Tax Act 1961",IF(D203=Pricing!$C$6,"Income Tax Act 1961",IF(D203=Pricing!$C$8,"Companies Act 2013","Miscellaneous")))))</f>
        <v>CGST Act 2017</v>
      </c>
      <c r="G203" s="16">
        <v>16000</v>
      </c>
      <c r="H203" s="14">
        <v>44546</v>
      </c>
      <c r="I203" s="12" t="s">
        <v>26</v>
      </c>
      <c r="J203" s="17"/>
    </row>
  </sheetData>
  <conditionalFormatting sqref="G4:G203">
    <cfRule type="dataBar" priority="7">
      <dataBar>
        <cfvo type="min"/>
        <cfvo type="max"/>
        <color rgb="FF008AEF"/>
      </dataBar>
      <extLst>
        <ext xmlns:x14="http://schemas.microsoft.com/office/spreadsheetml/2009/9/main" uri="{B025F937-C7B1-47D3-B67F-A62EFF666E3E}">
          <x14:id>{F0057AD3-1F6A-49DD-8305-6A7819CE50D5}</x14:id>
        </ext>
      </extLst>
    </cfRule>
  </conditionalFormatting>
  <conditionalFormatting sqref="F4:F203">
    <cfRule type="expression" dxfId="3" priority="1">
      <formula>IF(F4=$F$8,1)</formula>
    </cfRule>
    <cfRule type="expression" dxfId="2" priority="2">
      <formula>IF(F4=$F$9,1)</formula>
    </cfRule>
    <cfRule type="expression" dxfId="1" priority="3">
      <formula>IF(F4=$F$5,1)</formula>
    </cfRule>
    <cfRule type="expression" dxfId="0" priority="4">
      <formula>IF(F4=$F$4,1)</formula>
    </cfRule>
  </conditionalFormatting>
  <pageMargins left="0.7" right="0.7" top="0.75" bottom="0.75" header="0.3" footer="0.3"/>
  <pageSetup paperSize="9" orientation="landscape" verticalDpi="0" r:id="rId1"/>
  <headerFooter>
    <oddHeader>&amp;L&amp;D&amp;C&amp;Pof&amp;N</oddHeader>
  </headerFooter>
  <extLst>
    <ext xmlns:x14="http://schemas.microsoft.com/office/spreadsheetml/2009/9/main" uri="{78C0D931-6437-407d-A8EE-F0AAD7539E65}">
      <x14:conditionalFormattings>
        <x14:conditionalFormatting xmlns:xm="http://schemas.microsoft.com/office/excel/2006/main">
          <x14:cfRule type="dataBar" id="{F0057AD3-1F6A-49DD-8305-6A7819CE50D5}">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showGridLines="0" topLeftCell="A19" workbookViewId="0">
      <selection activeCell="B54" sqref="B54"/>
    </sheetView>
  </sheetViews>
  <sheetFormatPr defaultColWidth="11" defaultRowHeight="15.75" x14ac:dyDescent="0.25"/>
  <cols>
    <col min="1" max="1" width="12.375" customWidth="1"/>
    <col min="2" max="2" width="19.375" customWidth="1"/>
    <col min="3" max="3" width="15.25" customWidth="1"/>
    <col min="4" max="4" width="7.25" customWidth="1"/>
    <col min="5" max="5" width="16.25" bestFit="1" customWidth="1"/>
    <col min="6" max="6" width="11.875" customWidth="1"/>
    <col min="7" max="7" width="6.875" customWidth="1"/>
    <col min="8" max="8" width="9.25" customWidth="1"/>
    <col min="9" max="9" width="10.625" customWidth="1"/>
  </cols>
  <sheetData>
    <row r="1" spans="1:2" x14ac:dyDescent="0.25">
      <c r="A1" s="28" t="s">
        <v>62</v>
      </c>
      <c r="B1" t="s">
        <v>65</v>
      </c>
    </row>
    <row r="2" spans="1:2" x14ac:dyDescent="0.25">
      <c r="A2" s="29" t="s">
        <v>63</v>
      </c>
      <c r="B2" s="30">
        <v>18787.234042553191</v>
      </c>
    </row>
    <row r="3" spans="1:2" x14ac:dyDescent="0.25">
      <c r="A3" s="29" t="s">
        <v>64</v>
      </c>
      <c r="B3" s="30">
        <v>18787.234042553191</v>
      </c>
    </row>
    <row r="5" spans="1:2" x14ac:dyDescent="0.25">
      <c r="A5" s="28" t="s">
        <v>62</v>
      </c>
      <c r="B5" t="s">
        <v>65</v>
      </c>
    </row>
    <row r="6" spans="1:2" x14ac:dyDescent="0.25">
      <c r="A6" s="29" t="s">
        <v>27</v>
      </c>
      <c r="B6" s="30">
        <v>18843.75</v>
      </c>
    </row>
    <row r="7" spans="1:2" x14ac:dyDescent="0.25">
      <c r="A7" s="29" t="s">
        <v>64</v>
      </c>
      <c r="B7" s="30">
        <v>18843.75</v>
      </c>
    </row>
    <row r="9" spans="1:2" x14ac:dyDescent="0.25">
      <c r="A9" s="28" t="s">
        <v>62</v>
      </c>
      <c r="B9" t="s">
        <v>65</v>
      </c>
    </row>
    <row r="10" spans="1:2" x14ac:dyDescent="0.25">
      <c r="A10" s="29" t="s">
        <v>37</v>
      </c>
      <c r="B10" s="30">
        <v>19181.81818181818</v>
      </c>
    </row>
    <row r="11" spans="1:2" x14ac:dyDescent="0.25">
      <c r="A11" s="29" t="s">
        <v>64</v>
      </c>
      <c r="B11" s="30">
        <v>19181.81818181818</v>
      </c>
    </row>
    <row r="18" spans="2:10" x14ac:dyDescent="0.25">
      <c r="B18" s="28" t="s">
        <v>67</v>
      </c>
      <c r="C18" s="28" t="s">
        <v>66</v>
      </c>
    </row>
    <row r="19" spans="2:10" x14ac:dyDescent="0.25">
      <c r="B19" s="28" t="s">
        <v>62</v>
      </c>
      <c r="C19" t="s">
        <v>30</v>
      </c>
      <c r="D19" t="s">
        <v>27</v>
      </c>
      <c r="E19" t="s">
        <v>31</v>
      </c>
      <c r="F19" t="s">
        <v>26</v>
      </c>
      <c r="G19" t="s">
        <v>28</v>
      </c>
      <c r="H19" t="s">
        <v>25</v>
      </c>
      <c r="I19" t="s">
        <v>29</v>
      </c>
      <c r="J19" t="s">
        <v>64</v>
      </c>
    </row>
    <row r="20" spans="2:10" x14ac:dyDescent="0.25">
      <c r="B20" s="29" t="s">
        <v>37</v>
      </c>
      <c r="C20" s="30"/>
      <c r="D20" s="30">
        <v>16000</v>
      </c>
      <c r="E20" s="30"/>
      <c r="F20" s="30">
        <v>15000</v>
      </c>
      <c r="G20" s="30"/>
      <c r="H20" s="30">
        <v>52000</v>
      </c>
      <c r="I20" s="30">
        <v>128000</v>
      </c>
      <c r="J20" s="30">
        <v>211000</v>
      </c>
    </row>
    <row r="21" spans="2:10" x14ac:dyDescent="0.25">
      <c r="B21" s="29" t="s">
        <v>34</v>
      </c>
      <c r="C21" s="30"/>
      <c r="D21" s="30">
        <v>124000</v>
      </c>
      <c r="E21" s="30">
        <v>27000</v>
      </c>
      <c r="F21" s="30">
        <v>179000</v>
      </c>
      <c r="G21" s="30"/>
      <c r="H21" s="30">
        <v>21000</v>
      </c>
      <c r="I21" s="30">
        <v>103000</v>
      </c>
      <c r="J21" s="30">
        <v>454000</v>
      </c>
    </row>
    <row r="22" spans="2:10" x14ac:dyDescent="0.25">
      <c r="B22" s="29" t="s">
        <v>6</v>
      </c>
      <c r="C22" s="30">
        <v>164000</v>
      </c>
      <c r="D22" s="30">
        <v>139000</v>
      </c>
      <c r="E22" s="30">
        <v>130000</v>
      </c>
      <c r="F22" s="30">
        <v>389000</v>
      </c>
      <c r="G22" s="30">
        <v>127000</v>
      </c>
      <c r="H22" s="30">
        <v>204000</v>
      </c>
      <c r="I22" s="30">
        <v>159000</v>
      </c>
      <c r="J22" s="30">
        <v>1312000</v>
      </c>
    </row>
    <row r="23" spans="2:10" x14ac:dyDescent="0.25">
      <c r="B23" s="29" t="s">
        <v>5</v>
      </c>
      <c r="C23" s="30">
        <v>12000</v>
      </c>
      <c r="D23" s="30">
        <v>84000</v>
      </c>
      <c r="E23" s="30">
        <v>275000</v>
      </c>
      <c r="F23" s="30">
        <v>195000</v>
      </c>
      <c r="G23" s="30">
        <v>122000</v>
      </c>
      <c r="H23" s="30">
        <v>71000</v>
      </c>
      <c r="I23" s="30">
        <v>26000</v>
      </c>
      <c r="J23" s="30">
        <v>785000</v>
      </c>
    </row>
    <row r="24" spans="2:10" x14ac:dyDescent="0.25">
      <c r="B24" s="29" t="s">
        <v>36</v>
      </c>
      <c r="C24" s="30">
        <v>11000</v>
      </c>
      <c r="D24" s="30">
        <v>162000</v>
      </c>
      <c r="E24" s="30">
        <v>20000</v>
      </c>
      <c r="F24" s="30">
        <v>80000</v>
      </c>
      <c r="G24" s="30">
        <v>66000</v>
      </c>
      <c r="H24" s="30">
        <v>39000</v>
      </c>
      <c r="I24" s="30">
        <v>122000</v>
      </c>
      <c r="J24" s="30">
        <v>500000</v>
      </c>
    </row>
    <row r="25" spans="2:10" x14ac:dyDescent="0.25">
      <c r="B25" s="29" t="s">
        <v>35</v>
      </c>
      <c r="C25" s="30">
        <v>54000</v>
      </c>
      <c r="D25" s="30">
        <v>78000</v>
      </c>
      <c r="E25" s="30">
        <v>11000</v>
      </c>
      <c r="F25" s="30">
        <v>121000</v>
      </c>
      <c r="G25" s="30">
        <v>61000</v>
      </c>
      <c r="H25" s="30">
        <v>66000</v>
      </c>
      <c r="I25" s="30">
        <v>21000</v>
      </c>
      <c r="J25" s="30">
        <v>412000</v>
      </c>
    </row>
    <row r="26" spans="2:10" x14ac:dyDescent="0.25">
      <c r="B26" s="29" t="s">
        <v>64</v>
      </c>
      <c r="C26" s="30">
        <v>241000</v>
      </c>
      <c r="D26" s="30">
        <v>603000</v>
      </c>
      <c r="E26" s="30">
        <v>463000</v>
      </c>
      <c r="F26" s="30">
        <v>979000</v>
      </c>
      <c r="G26" s="30">
        <v>376000</v>
      </c>
      <c r="H26" s="30">
        <v>453000</v>
      </c>
      <c r="I26" s="30">
        <v>559000</v>
      </c>
      <c r="J26" s="30">
        <v>3674000</v>
      </c>
    </row>
  </sheetData>
  <pageMargins left="0.7" right="0.7" top="0.75" bottom="0.75" header="0.3" footer="0.3"/>
  <drawing r:id="rId5"/>
  <extLst>
    <ext xmlns:x14="http://schemas.microsoft.com/office/spreadsheetml/2009/9/main" uri="{A8765BA9-456A-4dab-B4F3-ACF838C121DE}">
      <x14:slicerList>
        <x14:slicer r:id="rId6"/>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I21"/>
  <sheetViews>
    <sheetView showGridLines="0" topLeftCell="C3" workbookViewId="0">
      <selection activeCell="C14" sqref="C14:H15"/>
    </sheetView>
  </sheetViews>
  <sheetFormatPr defaultColWidth="11" defaultRowHeight="15.75" x14ac:dyDescent="0.25"/>
  <cols>
    <col min="3" max="3" width="14.625" bestFit="1" customWidth="1"/>
    <col min="6" max="6" width="11.375" bestFit="1" customWidth="1"/>
    <col min="7" max="7" width="9.875" bestFit="1" customWidth="1"/>
    <col min="8" max="8" width="9.625" bestFit="1" customWidth="1"/>
    <col min="9" max="9" width="91.375" customWidth="1"/>
  </cols>
  <sheetData>
    <row r="1" spans="3:9" x14ac:dyDescent="0.25">
      <c r="C1" s="11" t="s">
        <v>49</v>
      </c>
    </row>
    <row r="4" spans="3:9" x14ac:dyDescent="0.25">
      <c r="C4" s="52" t="s">
        <v>33</v>
      </c>
      <c r="D4" s="52" t="s">
        <v>43</v>
      </c>
      <c r="E4" s="52" t="s">
        <v>48</v>
      </c>
      <c r="F4" s="53" t="s">
        <v>44</v>
      </c>
      <c r="G4" s="53" t="s">
        <v>45</v>
      </c>
      <c r="H4" s="53" t="s">
        <v>46</v>
      </c>
      <c r="I4" s="54" t="s">
        <v>50</v>
      </c>
    </row>
    <row r="5" spans="3:9" x14ac:dyDescent="0.25">
      <c r="C5" s="52"/>
      <c r="D5" s="52"/>
      <c r="E5" s="52"/>
      <c r="F5" s="55">
        <v>0.09</v>
      </c>
      <c r="G5" s="55">
        <v>0.09</v>
      </c>
      <c r="H5" s="55">
        <v>0.05</v>
      </c>
      <c r="I5" s="54"/>
    </row>
    <row r="6" spans="3:9" x14ac:dyDescent="0.25">
      <c r="C6" s="19" t="s">
        <v>34</v>
      </c>
      <c r="D6" s="12">
        <f>SUMIF(Sales!$D$4:$D$203,Taxes!C6,Sales!$G$4:$G$203)</f>
        <v>454000</v>
      </c>
      <c r="E6" s="49" t="s">
        <v>47</v>
      </c>
      <c r="F6" s="12">
        <f>$D6*F$5</f>
        <v>40860</v>
      </c>
      <c r="G6" s="12">
        <f>$D6*G$5</f>
        <v>40860</v>
      </c>
      <c r="H6" s="12">
        <f>$D6*H$5</f>
        <v>22700</v>
      </c>
      <c r="I6" s="12" t="str">
        <f>"Amount payable to central govt is "&amp;F6&amp;"to State Govt is "&amp;G6&amp;" and to Local Govt is "&amp;H6</f>
        <v>Amount payable to central govt is 40860to State Govt is 40860 and to Local Govt is 22700</v>
      </c>
    </row>
    <row r="7" spans="3:9" x14ac:dyDescent="0.25">
      <c r="C7" s="12" t="s">
        <v>36</v>
      </c>
      <c r="D7" s="12">
        <f>SUMIF(Sales!$D$4:$D$203,Taxes!C7,Sales!$G$4:$G$203)</f>
        <v>500000</v>
      </c>
      <c r="E7" s="50"/>
      <c r="F7" s="12">
        <f t="shared" ref="F7:H11" si="0">$D7*F$5</f>
        <v>45000</v>
      </c>
      <c r="G7" s="12">
        <f t="shared" si="0"/>
        <v>45000</v>
      </c>
      <c r="H7" s="12">
        <f t="shared" si="0"/>
        <v>25000</v>
      </c>
      <c r="I7" s="12" t="str">
        <f t="shared" ref="I7:I11" si="1">"Amount payable to central govt is "&amp;F7&amp;"to State Govt is "&amp;G7&amp;" and to Local Govt is "&amp;H7</f>
        <v>Amount payable to central govt is 45000to State Govt is 45000 and to Local Govt is 25000</v>
      </c>
    </row>
    <row r="8" spans="3:9" x14ac:dyDescent="0.25">
      <c r="C8" s="12" t="s">
        <v>5</v>
      </c>
      <c r="D8" s="12">
        <f>SUMIF(Sales!$D$4:$D$203,Taxes!C8,Sales!$G$4:$G$203)</f>
        <v>785000</v>
      </c>
      <c r="E8" s="50"/>
      <c r="F8" s="12">
        <f t="shared" si="0"/>
        <v>70650</v>
      </c>
      <c r="G8" s="12">
        <f t="shared" si="0"/>
        <v>70650</v>
      </c>
      <c r="H8" s="12">
        <f t="shared" si="0"/>
        <v>39250</v>
      </c>
      <c r="I8" s="12" t="str">
        <f t="shared" si="1"/>
        <v>Amount payable to central govt is 70650to State Govt is 70650 and to Local Govt is 39250</v>
      </c>
    </row>
    <row r="9" spans="3:9" x14ac:dyDescent="0.25">
      <c r="C9" s="12" t="s">
        <v>6</v>
      </c>
      <c r="D9" s="12">
        <f>SUMIF(Sales!$D$4:$D$203,Taxes!C9,Sales!$G$4:$G$203)</f>
        <v>1312000</v>
      </c>
      <c r="E9" s="50"/>
      <c r="F9" s="12">
        <f t="shared" si="0"/>
        <v>118080</v>
      </c>
      <c r="G9" s="12">
        <f t="shared" si="0"/>
        <v>118080</v>
      </c>
      <c r="H9" s="12">
        <f t="shared" si="0"/>
        <v>65600</v>
      </c>
      <c r="I9" s="12" t="str">
        <f t="shared" si="1"/>
        <v>Amount payable to central govt is 118080to State Govt is 118080 and to Local Govt is 65600</v>
      </c>
    </row>
    <row r="10" spans="3:9" x14ac:dyDescent="0.25">
      <c r="C10" s="21" t="s">
        <v>35</v>
      </c>
      <c r="D10" s="12">
        <f>SUMIF(Sales!$D$4:$D$203,Taxes!C10,Sales!$G$4:$G$203)</f>
        <v>412000</v>
      </c>
      <c r="E10" s="50"/>
      <c r="F10" s="12">
        <f t="shared" si="0"/>
        <v>37080</v>
      </c>
      <c r="G10" s="12">
        <f t="shared" si="0"/>
        <v>37080</v>
      </c>
      <c r="H10" s="12">
        <f t="shared" si="0"/>
        <v>20600</v>
      </c>
      <c r="I10" s="12" t="str">
        <f t="shared" si="1"/>
        <v>Amount payable to central govt is 37080to State Govt is 37080 and to Local Govt is 20600</v>
      </c>
    </row>
    <row r="11" spans="3:9" x14ac:dyDescent="0.25">
      <c r="C11" s="12" t="s">
        <v>37</v>
      </c>
      <c r="D11" s="12">
        <f>SUMIF(Sales!$D$4:$D$203,Taxes!C11,Sales!$G$4:$G$203)</f>
        <v>211000</v>
      </c>
      <c r="E11" s="51"/>
      <c r="F11" s="12">
        <f t="shared" si="0"/>
        <v>18990</v>
      </c>
      <c r="G11" s="12">
        <f t="shared" si="0"/>
        <v>18990</v>
      </c>
      <c r="H11" s="12">
        <f t="shared" si="0"/>
        <v>10550</v>
      </c>
      <c r="I11" s="12" t="str">
        <f t="shared" si="1"/>
        <v>Amount payable to central govt is 18990to State Govt is 18990 and to Local Govt is 10550</v>
      </c>
    </row>
    <row r="14" spans="3:9" x14ac:dyDescent="0.25">
      <c r="C14" s="52" t="s">
        <v>33</v>
      </c>
      <c r="D14" s="52" t="s">
        <v>43</v>
      </c>
      <c r="E14" s="52" t="s">
        <v>48</v>
      </c>
      <c r="F14" s="53" t="s">
        <v>44</v>
      </c>
      <c r="G14" s="53" t="s">
        <v>45</v>
      </c>
      <c r="H14" s="53" t="s">
        <v>46</v>
      </c>
    </row>
    <row r="15" spans="3:9" x14ac:dyDescent="0.25">
      <c r="C15" s="52"/>
      <c r="D15" s="52"/>
      <c r="E15" s="52"/>
      <c r="F15" s="55">
        <v>0.09</v>
      </c>
      <c r="G15" s="55">
        <v>0.09</v>
      </c>
      <c r="H15" s="55">
        <v>0.05</v>
      </c>
    </row>
    <row r="16" spans="3:9" x14ac:dyDescent="0.25">
      <c r="C16" s="19" t="s">
        <v>34</v>
      </c>
      <c r="D16" s="12">
        <f>SUMIF(Sales!$D$4:$D$203,Taxes!C16,Sales!$G$4:$G$203)</f>
        <v>454000</v>
      </c>
      <c r="E16" s="49" t="s">
        <v>47</v>
      </c>
      <c r="F16" s="12">
        <f t="shared" ref="F16:H21" si="2">sales*tax</f>
        <v>40860</v>
      </c>
      <c r="G16" s="12">
        <f t="shared" si="2"/>
        <v>40860</v>
      </c>
      <c r="H16" s="12">
        <f t="shared" si="2"/>
        <v>22700</v>
      </c>
    </row>
    <row r="17" spans="3:8" x14ac:dyDescent="0.25">
      <c r="C17" s="12" t="s">
        <v>36</v>
      </c>
      <c r="D17" s="12">
        <f>SUMIF(Sales!$D$4:$D$203,Taxes!C17,Sales!$G$4:$G$203)</f>
        <v>500000</v>
      </c>
      <c r="E17" s="50"/>
      <c r="F17" s="12">
        <f t="shared" si="2"/>
        <v>45000</v>
      </c>
      <c r="G17" s="12">
        <f t="shared" si="2"/>
        <v>45000</v>
      </c>
      <c r="H17" s="12">
        <f t="shared" si="2"/>
        <v>25000</v>
      </c>
    </row>
    <row r="18" spans="3:8" x14ac:dyDescent="0.25">
      <c r="C18" s="12" t="s">
        <v>5</v>
      </c>
      <c r="D18" s="12">
        <f>SUMIF(Sales!$D$4:$D$203,Taxes!C18,Sales!$G$4:$G$203)</f>
        <v>785000</v>
      </c>
      <c r="E18" s="50"/>
      <c r="F18" s="12">
        <f t="shared" si="2"/>
        <v>70650</v>
      </c>
      <c r="G18" s="12">
        <f t="shared" si="2"/>
        <v>70650</v>
      </c>
      <c r="H18" s="12">
        <f t="shared" si="2"/>
        <v>39250</v>
      </c>
    </row>
    <row r="19" spans="3:8" x14ac:dyDescent="0.25">
      <c r="C19" s="12" t="s">
        <v>6</v>
      </c>
      <c r="D19" s="12">
        <f>SUMIF(Sales!$D$4:$D$203,Taxes!C19,Sales!$G$4:$G$203)</f>
        <v>1312000</v>
      </c>
      <c r="E19" s="50"/>
      <c r="F19" s="12">
        <f t="shared" si="2"/>
        <v>118080</v>
      </c>
      <c r="G19" s="12">
        <f t="shared" si="2"/>
        <v>118080</v>
      </c>
      <c r="H19" s="12">
        <f t="shared" si="2"/>
        <v>65600</v>
      </c>
    </row>
    <row r="20" spans="3:8" x14ac:dyDescent="0.25">
      <c r="C20" s="21" t="s">
        <v>35</v>
      </c>
      <c r="D20" s="12">
        <f>SUMIF(Sales!$D$4:$D$203,Taxes!C20,Sales!$G$4:$G$203)</f>
        <v>412000</v>
      </c>
      <c r="E20" s="50"/>
      <c r="F20" s="12">
        <f t="shared" si="2"/>
        <v>37080</v>
      </c>
      <c r="G20" s="12">
        <f t="shared" si="2"/>
        <v>37080</v>
      </c>
      <c r="H20" s="12">
        <f t="shared" si="2"/>
        <v>20600</v>
      </c>
    </row>
    <row r="21" spans="3:8" x14ac:dyDescent="0.25">
      <c r="C21" s="12" t="s">
        <v>37</v>
      </c>
      <c r="D21" s="12">
        <f>SUMIF(Sales!$D$4:$D$203,Taxes!C21,Sales!$G$4:$G$203)</f>
        <v>211000</v>
      </c>
      <c r="E21" s="51"/>
      <c r="F21" s="12">
        <f t="shared" si="2"/>
        <v>18990</v>
      </c>
      <c r="G21" s="12">
        <f t="shared" si="2"/>
        <v>18990</v>
      </c>
      <c r="H21" s="12">
        <f t="shared" si="2"/>
        <v>10550</v>
      </c>
    </row>
  </sheetData>
  <mergeCells count="9">
    <mergeCell ref="C4:C5"/>
    <mergeCell ref="C14:C15"/>
    <mergeCell ref="D14:D15"/>
    <mergeCell ref="E14:E15"/>
    <mergeCell ref="I4:I5"/>
    <mergeCell ref="E6:E11"/>
    <mergeCell ref="E16:E21"/>
    <mergeCell ref="E4:E5"/>
    <mergeCell ref="D4: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K10"/>
  <sheetViews>
    <sheetView showGridLines="0" workbookViewId="0">
      <selection activeCell="R17" sqref="R17"/>
    </sheetView>
  </sheetViews>
  <sheetFormatPr defaultColWidth="11" defaultRowHeight="15.75" x14ac:dyDescent="0.25"/>
  <cols>
    <col min="3" max="3" width="15.625" customWidth="1"/>
    <col min="4" max="4" width="11.625" bestFit="1" customWidth="1"/>
    <col min="5" max="5" width="7.375" bestFit="1" customWidth="1"/>
    <col min="6" max="6" width="6.625" bestFit="1" customWidth="1"/>
    <col min="7" max="7" width="10.625" bestFit="1" customWidth="1"/>
    <col min="8" max="8" width="9.375" bestFit="1" customWidth="1"/>
    <col min="9" max="9" width="10.75" customWidth="1"/>
    <col min="10" max="10" width="15.875" bestFit="1" customWidth="1"/>
    <col min="11" max="11" width="19.625" bestFit="1" customWidth="1"/>
  </cols>
  <sheetData>
    <row r="1" spans="3:11" x14ac:dyDescent="0.25">
      <c r="C1" s="11" t="s">
        <v>51</v>
      </c>
    </row>
    <row r="3" spans="3:11" x14ac:dyDescent="0.25">
      <c r="C3" s="56" t="s">
        <v>33</v>
      </c>
      <c r="D3" s="53" t="s">
        <v>26</v>
      </c>
      <c r="E3" s="53" t="s">
        <v>27</v>
      </c>
      <c r="F3" s="53" t="s">
        <v>28</v>
      </c>
      <c r="G3" s="53" t="s">
        <v>29</v>
      </c>
      <c r="H3" s="53" t="s">
        <v>25</v>
      </c>
      <c r="I3" s="53" t="s">
        <v>30</v>
      </c>
      <c r="J3" s="53" t="s">
        <v>31</v>
      </c>
      <c r="K3" s="53" t="s">
        <v>53</v>
      </c>
    </row>
    <row r="4" spans="3:11" x14ac:dyDescent="0.25">
      <c r="C4" s="23" t="s">
        <v>34</v>
      </c>
      <c r="D4" s="12">
        <f>SUMIFS(Sales!$G$4:$G$203,Sales!$D$4:$D$203,States!$C4,Sales!$I$4:$I$203,States!D$3)</f>
        <v>179000</v>
      </c>
      <c r="E4" s="12">
        <f>SUMIFS(Sales!$G$4:$G$203,Sales!$D$4:$D$203,States!$C4,Sales!$I$4:$I$203,States!E$3)</f>
        <v>124000</v>
      </c>
      <c r="F4" s="12">
        <f>SUMIFS(Sales!$G$4:$G$203,Sales!$D$4:$D$203,States!$C4,Sales!$I$4:$I$203,States!F$3)</f>
        <v>0</v>
      </c>
      <c r="G4" s="12">
        <f>SUMIFS(Sales!$G$4:$G$203,Sales!$D$4:$D$203,States!$C4,Sales!$I$4:$I$203,States!G$3)</f>
        <v>103000</v>
      </c>
      <c r="H4" s="12">
        <f>SUMIFS(Sales!$G$4:$G$203,Sales!$D$4:$D$203,States!$C4,Sales!$I$4:$I$203,States!H$3)</f>
        <v>21000</v>
      </c>
      <c r="I4" s="12">
        <f>SUMIFS(Sales!$G$4:$G$203,Sales!$D$4:$D$203,States!$C4,Sales!$I$4:$I$203,States!I$3)</f>
        <v>0</v>
      </c>
      <c r="J4" s="12">
        <f>SUMIFS(Sales!$G$4:$G$203,Sales!$D$4:$D$203,States!$C4,Sales!$I$4:$I$203,States!J$3)</f>
        <v>27000</v>
      </c>
      <c r="K4" s="22">
        <f>INDEX(Taxes!$C$6:$H$11,MATCH(States!C4,Taxes!$C$6:$C$11,0),5)</f>
        <v>40860</v>
      </c>
    </row>
    <row r="5" spans="3:11" x14ac:dyDescent="0.25">
      <c r="C5" s="24" t="s">
        <v>36</v>
      </c>
      <c r="D5" s="12">
        <f>SUMIFS(Sales!$G$4:$G$203,Sales!$D$4:$D$203,States!$C5,Sales!$I$4:$I$203,States!D$3)</f>
        <v>80000</v>
      </c>
      <c r="E5" s="12">
        <f>SUMIFS(Sales!$G$4:$G$203,Sales!$D$4:$D$203,States!$C5,Sales!$I$4:$I$203,States!E$3)</f>
        <v>162000</v>
      </c>
      <c r="F5" s="12">
        <f>SUMIFS(Sales!$G$4:$G$203,Sales!$D$4:$D$203,States!$C5,Sales!$I$4:$I$203,States!F$3)</f>
        <v>66000</v>
      </c>
      <c r="G5" s="12">
        <f>SUMIFS(Sales!$G$4:$G$203,Sales!$D$4:$D$203,States!$C5,Sales!$I$4:$I$203,States!G$3)</f>
        <v>122000</v>
      </c>
      <c r="H5" s="12">
        <f>SUMIFS(Sales!$G$4:$G$203,Sales!$D$4:$D$203,States!$C5,Sales!$I$4:$I$203,States!H$3)</f>
        <v>39000</v>
      </c>
      <c r="I5" s="12">
        <f>SUMIFS(Sales!$G$4:$G$203,Sales!$D$4:$D$203,States!$C5,Sales!$I$4:$I$203,States!I$3)</f>
        <v>11000</v>
      </c>
      <c r="J5" s="12">
        <f>SUMIFS(Sales!$G$4:$G$203,Sales!$D$4:$D$203,States!$C5,Sales!$I$4:$I$203,States!J$3)</f>
        <v>20000</v>
      </c>
      <c r="K5" s="22">
        <f>INDEX(Taxes!$C$6:$H$11,MATCH(States!C5,Taxes!$C$6:$C$11,0),5)</f>
        <v>45000</v>
      </c>
    </row>
    <row r="6" spans="3:11" x14ac:dyDescent="0.25">
      <c r="C6" s="24" t="s">
        <v>5</v>
      </c>
      <c r="D6" s="12">
        <f>SUMIFS(Sales!$G$4:$G$203,Sales!$D$4:$D$203,States!$C6,Sales!$I$4:$I$203,States!D$3)</f>
        <v>195000</v>
      </c>
      <c r="E6" s="12">
        <f>SUMIFS(Sales!$G$4:$G$203,Sales!$D$4:$D$203,States!$C6,Sales!$I$4:$I$203,States!E$3)</f>
        <v>84000</v>
      </c>
      <c r="F6" s="12">
        <f>SUMIFS(Sales!$G$4:$G$203,Sales!$D$4:$D$203,States!$C6,Sales!$I$4:$I$203,States!F$3)</f>
        <v>122000</v>
      </c>
      <c r="G6" s="12">
        <f>SUMIFS(Sales!$G$4:$G$203,Sales!$D$4:$D$203,States!$C6,Sales!$I$4:$I$203,States!G$3)</f>
        <v>26000</v>
      </c>
      <c r="H6" s="12">
        <f>SUMIFS(Sales!$G$4:$G$203,Sales!$D$4:$D$203,States!$C6,Sales!$I$4:$I$203,States!H$3)</f>
        <v>71000</v>
      </c>
      <c r="I6" s="12">
        <f>SUMIFS(Sales!$G$4:$G$203,Sales!$D$4:$D$203,States!$C6,Sales!$I$4:$I$203,States!I$3)</f>
        <v>12000</v>
      </c>
      <c r="J6" s="12">
        <f>SUMIFS(Sales!$G$4:$G$203,Sales!$D$4:$D$203,States!$C6,Sales!$I$4:$I$203,States!J$3)</f>
        <v>275000</v>
      </c>
      <c r="K6" s="22">
        <f>INDEX(Taxes!$C$6:$H$11,MATCH(States!C6,Taxes!$C$6:$C$11,0),5)</f>
        <v>70650</v>
      </c>
    </row>
    <row r="7" spans="3:11" x14ac:dyDescent="0.25">
      <c r="C7" s="24" t="s">
        <v>6</v>
      </c>
      <c r="D7" s="12">
        <f>SUMIFS(Sales!$G$4:$G$203,Sales!$D$4:$D$203,States!$C7,Sales!$I$4:$I$203,States!D$3)</f>
        <v>389000</v>
      </c>
      <c r="E7" s="12">
        <f>SUMIFS(Sales!$G$4:$G$203,Sales!$D$4:$D$203,States!$C7,Sales!$I$4:$I$203,States!E$3)</f>
        <v>139000</v>
      </c>
      <c r="F7" s="12">
        <f>SUMIFS(Sales!$G$4:$G$203,Sales!$D$4:$D$203,States!$C7,Sales!$I$4:$I$203,States!F$3)</f>
        <v>127000</v>
      </c>
      <c r="G7" s="12">
        <f>SUMIFS(Sales!$G$4:$G$203,Sales!$D$4:$D$203,States!$C7,Sales!$I$4:$I$203,States!G$3)</f>
        <v>159000</v>
      </c>
      <c r="H7" s="12">
        <f>SUMIFS(Sales!$G$4:$G$203,Sales!$D$4:$D$203,States!$C7,Sales!$I$4:$I$203,States!H$3)</f>
        <v>204000</v>
      </c>
      <c r="I7" s="12">
        <f>SUMIFS(Sales!$G$4:$G$203,Sales!$D$4:$D$203,States!$C7,Sales!$I$4:$I$203,States!I$3)</f>
        <v>164000</v>
      </c>
      <c r="J7" s="12">
        <f>SUMIFS(Sales!$G$4:$G$203,Sales!$D$4:$D$203,States!$C7,Sales!$I$4:$I$203,States!J$3)</f>
        <v>130000</v>
      </c>
      <c r="K7" s="22">
        <f>INDEX(Taxes!$C$6:$H$11,MATCH(States!C7,Taxes!$C$6:$C$11,0),5)</f>
        <v>118080</v>
      </c>
    </row>
    <row r="8" spans="3:11" x14ac:dyDescent="0.25">
      <c r="C8" s="24" t="s">
        <v>35</v>
      </c>
      <c r="D8" s="12">
        <f>SUMIFS(Sales!$G$4:$G$203,Sales!$D$4:$D$203,States!$C8,Sales!$I$4:$I$203,States!D$3)</f>
        <v>121000</v>
      </c>
      <c r="E8" s="12">
        <f>SUMIFS(Sales!$G$4:$G$203,Sales!$D$4:$D$203,States!$C8,Sales!$I$4:$I$203,States!E$3)</f>
        <v>78000</v>
      </c>
      <c r="F8" s="12">
        <f>SUMIFS(Sales!$G$4:$G$203,Sales!$D$4:$D$203,States!$C8,Sales!$I$4:$I$203,States!F$3)</f>
        <v>61000</v>
      </c>
      <c r="G8" s="12">
        <f>SUMIFS(Sales!$G$4:$G$203,Sales!$D$4:$D$203,States!$C8,Sales!$I$4:$I$203,States!G$3)</f>
        <v>21000</v>
      </c>
      <c r="H8" s="12">
        <f>SUMIFS(Sales!$G$4:$G$203,Sales!$D$4:$D$203,States!$C8,Sales!$I$4:$I$203,States!H$3)</f>
        <v>66000</v>
      </c>
      <c r="I8" s="12">
        <f>SUMIFS(Sales!$G$4:$G$203,Sales!$D$4:$D$203,States!$C8,Sales!$I$4:$I$203,States!I$3)</f>
        <v>54000</v>
      </c>
      <c r="J8" s="12">
        <f>SUMIFS(Sales!$G$4:$G$203,Sales!$D$4:$D$203,States!$C8,Sales!$I$4:$I$203,States!J$3)</f>
        <v>11000</v>
      </c>
      <c r="K8" s="22">
        <f>INDEX(Taxes!$C$6:$H$11,MATCH(States!C8,Taxes!$C$6:$C$11,0),5)</f>
        <v>37080</v>
      </c>
    </row>
    <row r="9" spans="3:11" x14ac:dyDescent="0.25">
      <c r="C9" s="24" t="s">
        <v>37</v>
      </c>
      <c r="D9" s="12">
        <f>SUMIFS(Sales!$G$4:$G$203,Sales!$D$4:$D$203,States!$C9,Sales!$I$4:$I$203,States!D$3)</f>
        <v>15000</v>
      </c>
      <c r="E9" s="12">
        <f>SUMIFS(Sales!$G$4:$G$203,Sales!$D$4:$D$203,States!$C9,Sales!$I$4:$I$203,States!E$3)</f>
        <v>16000</v>
      </c>
      <c r="F9" s="12">
        <f>SUMIFS(Sales!$G$4:$G$203,Sales!$D$4:$D$203,States!$C9,Sales!$I$4:$I$203,States!F$3)</f>
        <v>0</v>
      </c>
      <c r="G9" s="12">
        <f>SUMIFS(Sales!$G$4:$G$203,Sales!$D$4:$D$203,States!$C9,Sales!$I$4:$I$203,States!G$3)</f>
        <v>128000</v>
      </c>
      <c r="H9" s="12">
        <f>SUMIFS(Sales!$G$4:$G$203,Sales!$D$4:$D$203,States!$C9,Sales!$I$4:$I$203,States!H$3)</f>
        <v>52000</v>
      </c>
      <c r="I9" s="12">
        <f>SUMIFS(Sales!$G$4:$G$203,Sales!$D$4:$D$203,States!$C9,Sales!$I$4:$I$203,States!I$3)</f>
        <v>0</v>
      </c>
      <c r="J9" s="12">
        <f>SUMIFS(Sales!$G$4:$G$203,Sales!$D$4:$D$203,States!$C9,Sales!$I$4:$I$203,States!J$3)</f>
        <v>0</v>
      </c>
      <c r="K9" s="22">
        <f>INDEX(Taxes!$C$6:$H$11,MATCH(States!C9,Taxes!$C$6:$C$11,0),5)</f>
        <v>18990</v>
      </c>
    </row>
    <row r="10" spans="3:11" x14ac:dyDescent="0.25">
      <c r="C10" s="24" t="s">
        <v>54</v>
      </c>
      <c r="D10" s="12">
        <f>SUM(D4:D9)*0.09</f>
        <v>88110</v>
      </c>
      <c r="E10" s="12">
        <f t="shared" ref="E10:J10" si="0">SUM(E4:E9)*0.09</f>
        <v>54270</v>
      </c>
      <c r="F10" s="12">
        <f t="shared" si="0"/>
        <v>33840</v>
      </c>
      <c r="G10" s="12">
        <f t="shared" si="0"/>
        <v>50310</v>
      </c>
      <c r="H10" s="12">
        <f t="shared" si="0"/>
        <v>40770</v>
      </c>
      <c r="I10" s="12">
        <f t="shared" si="0"/>
        <v>21690</v>
      </c>
      <c r="J10" s="12">
        <f t="shared" si="0"/>
        <v>41670</v>
      </c>
      <c r="K10" s="22"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1"/>
  <sheetViews>
    <sheetView showGridLines="0" workbookViewId="0">
      <selection activeCell="J2" sqref="J2:N2"/>
    </sheetView>
  </sheetViews>
  <sheetFormatPr defaultRowHeight="15.75" x14ac:dyDescent="0.25"/>
  <cols>
    <col min="1" max="1" width="15.625" customWidth="1"/>
    <col min="2" max="2" width="9" customWidth="1"/>
    <col min="8" max="8" width="11.75" customWidth="1"/>
    <col min="14" max="14" width="4.875" customWidth="1"/>
    <col min="15" max="15" width="18.375" customWidth="1"/>
  </cols>
  <sheetData>
    <row r="2" spans="1:16" x14ac:dyDescent="0.25">
      <c r="A2" s="53" t="s">
        <v>26</v>
      </c>
      <c r="B2" s="53" t="s">
        <v>27</v>
      </c>
      <c r="C2" s="53" t="s">
        <v>28</v>
      </c>
      <c r="D2" s="53" t="s">
        <v>29</v>
      </c>
      <c r="E2" s="53" t="s">
        <v>25</v>
      </c>
      <c r="F2" s="53" t="s">
        <v>30</v>
      </c>
      <c r="G2" s="57"/>
      <c r="H2" s="56" t="s">
        <v>33</v>
      </c>
      <c r="I2" s="56" t="s">
        <v>52</v>
      </c>
      <c r="J2" s="57"/>
      <c r="K2" s="57"/>
      <c r="L2" s="57"/>
      <c r="M2" s="57"/>
      <c r="N2" s="57"/>
      <c r="O2" s="56" t="s">
        <v>33</v>
      </c>
      <c r="P2" s="56" t="s">
        <v>52</v>
      </c>
    </row>
    <row r="3" spans="1:16" x14ac:dyDescent="0.25">
      <c r="A3" s="12">
        <v>88110</v>
      </c>
      <c r="B3" s="12">
        <v>54270</v>
      </c>
      <c r="C3" s="12">
        <v>33840</v>
      </c>
      <c r="D3" s="12">
        <v>50310</v>
      </c>
      <c r="E3" s="12">
        <v>40770</v>
      </c>
      <c r="F3" s="12">
        <v>21690</v>
      </c>
      <c r="H3" s="23" t="s">
        <v>34</v>
      </c>
      <c r="I3" s="12">
        <f>SUMIF(Sales!$D$4:$D$203,H3,Sales!$G$4:$G$203)</f>
        <v>454000</v>
      </c>
      <c r="O3" s="24" t="s">
        <v>63</v>
      </c>
      <c r="P3" s="12">
        <f>SUMIF(Sales!$F$4:$F$203,O3,Sales!$G$4:$G$203)</f>
        <v>1766000</v>
      </c>
    </row>
    <row r="4" spans="1:16" x14ac:dyDescent="0.25">
      <c r="H4" s="24" t="s">
        <v>36</v>
      </c>
      <c r="I4" s="12">
        <f>SUMIF(Sales!$D$4:$D$203,H4,Sales!$G$4:$G$203)</f>
        <v>500000</v>
      </c>
      <c r="O4" s="24" t="s">
        <v>80</v>
      </c>
      <c r="P4" s="12">
        <f>SUMIF(Sales!$F$4:$F$203,O4,Sales!$G$4:$G$203)</f>
        <v>1197000</v>
      </c>
    </row>
    <row r="5" spans="1:16" x14ac:dyDescent="0.25">
      <c r="A5" s="43"/>
      <c r="B5" s="43"/>
      <c r="E5" s="42"/>
      <c r="H5" s="24" t="s">
        <v>5</v>
      </c>
      <c r="I5" s="12">
        <f>SUMIF(Sales!$D$4:$D$203,H5,Sales!$G$4:$G$203)</f>
        <v>785000</v>
      </c>
      <c r="O5" s="24" t="s">
        <v>81</v>
      </c>
      <c r="P5" s="12">
        <f>SUMIF(Sales!$F$4:$F$203,O5,Sales!$G$4:$G$203)</f>
        <v>500000</v>
      </c>
    </row>
    <row r="6" spans="1:16" x14ac:dyDescent="0.25">
      <c r="A6" s="44"/>
      <c r="B6" s="45"/>
      <c r="H6" s="24" t="s">
        <v>6</v>
      </c>
      <c r="I6" s="12">
        <f>SUMIF(Sales!$D$4:$D$203,H6,Sales!$G$4:$G$203)</f>
        <v>1312000</v>
      </c>
      <c r="O6" s="24" t="s">
        <v>82</v>
      </c>
      <c r="P6" s="12">
        <f>SUMIF(Sales!$F$4:$F$203,O6,Sales!$G$4:$G$203)</f>
        <v>211000</v>
      </c>
    </row>
    <row r="7" spans="1:16" x14ac:dyDescent="0.25">
      <c r="A7" s="44"/>
      <c r="B7" s="45"/>
      <c r="H7" s="24" t="s">
        <v>35</v>
      </c>
      <c r="I7" s="12">
        <f>SUMIF(Sales!$D$4:$D$203,H7,Sales!$G$4:$G$203)</f>
        <v>412000</v>
      </c>
      <c r="O7" s="44"/>
      <c r="P7" s="45"/>
    </row>
    <row r="8" spans="1:16" x14ac:dyDescent="0.25">
      <c r="A8" s="44"/>
      <c r="B8" s="45"/>
      <c r="H8" s="24" t="s">
        <v>37</v>
      </c>
      <c r="I8" s="12">
        <f>SUMIF(Sales!$D$4:$D$203,H8,Sales!$G$4:$G$203)</f>
        <v>211000</v>
      </c>
    </row>
    <row r="9" spans="1:16" x14ac:dyDescent="0.25">
      <c r="A9" s="44"/>
      <c r="B9" s="45"/>
    </row>
    <row r="10" spans="1:16" x14ac:dyDescent="0.25">
      <c r="A10" s="44"/>
      <c r="B10" s="45"/>
    </row>
    <row r="11" spans="1:16" x14ac:dyDescent="0.25">
      <c r="A11" s="44"/>
      <c r="B11" s="4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X204"/>
  <sheetViews>
    <sheetView showGridLines="0" workbookViewId="0">
      <selection activeCell="S23" sqref="S23"/>
    </sheetView>
  </sheetViews>
  <sheetFormatPr defaultColWidth="11" defaultRowHeight="15.75" x14ac:dyDescent="0.25"/>
  <cols>
    <col min="4" max="4" width="15.25" customWidth="1"/>
    <col min="12" max="12" width="14.625" bestFit="1" customWidth="1"/>
    <col min="13" max="13" width="11.5" bestFit="1" customWidth="1"/>
  </cols>
  <sheetData>
    <row r="3" spans="3:24" x14ac:dyDescent="0.25">
      <c r="L3" s="59" t="s">
        <v>33</v>
      </c>
      <c r="M3" s="60" t="s">
        <v>58</v>
      </c>
      <c r="N3" s="61"/>
      <c r="O3" s="61"/>
      <c r="P3" s="61"/>
      <c r="Q3" s="61"/>
      <c r="R3" s="61"/>
      <c r="S3" s="61"/>
      <c r="T3" s="61"/>
      <c r="U3" s="61"/>
      <c r="V3" s="61"/>
      <c r="W3" s="61"/>
      <c r="X3" s="62"/>
    </row>
    <row r="4" spans="3:24" x14ac:dyDescent="0.25">
      <c r="C4" s="58" t="s">
        <v>32</v>
      </c>
      <c r="D4" s="58" t="s">
        <v>33</v>
      </c>
      <c r="E4" s="58" t="s">
        <v>39</v>
      </c>
      <c r="F4" s="58" t="s">
        <v>23</v>
      </c>
      <c r="G4" s="58" t="s">
        <v>55</v>
      </c>
      <c r="H4" s="58" t="s">
        <v>56</v>
      </c>
      <c r="I4" s="58" t="s">
        <v>57</v>
      </c>
      <c r="L4" s="59"/>
      <c r="M4" s="63">
        <v>1</v>
      </c>
      <c r="N4" s="63">
        <v>2</v>
      </c>
      <c r="O4" s="63">
        <v>3</v>
      </c>
      <c r="P4" s="63">
        <v>4</v>
      </c>
      <c r="Q4" s="63">
        <v>5</v>
      </c>
      <c r="R4" s="63">
        <v>6</v>
      </c>
      <c r="S4" s="63">
        <v>7</v>
      </c>
      <c r="T4" s="63">
        <v>8</v>
      </c>
      <c r="U4" s="63">
        <v>9</v>
      </c>
      <c r="V4" s="63">
        <v>10</v>
      </c>
      <c r="W4" s="63">
        <v>11</v>
      </c>
      <c r="X4" s="63">
        <v>12</v>
      </c>
    </row>
    <row r="5" spans="3:24" x14ac:dyDescent="0.25">
      <c r="C5" s="12">
        <v>1</v>
      </c>
      <c r="D5" s="12" t="s">
        <v>34</v>
      </c>
      <c r="E5" s="16">
        <v>24000</v>
      </c>
      <c r="F5" s="14">
        <v>44202</v>
      </c>
      <c r="G5" s="12">
        <f>DAY(F5)</f>
        <v>6</v>
      </c>
      <c r="H5" s="12">
        <f>MONTH(F5)</f>
        <v>1</v>
      </c>
      <c r="I5" s="12">
        <f>YEAR(F5)</f>
        <v>2021</v>
      </c>
      <c r="L5" s="12" t="s">
        <v>34</v>
      </c>
      <c r="M5" s="27">
        <f t="shared" ref="M5:X5" si="0">COUNTIFS($D$5:$D$204,$L5,$H$5:$H$204,M$4)</f>
        <v>2</v>
      </c>
      <c r="N5" s="27">
        <f t="shared" si="0"/>
        <v>1</v>
      </c>
      <c r="O5" s="27">
        <f t="shared" si="0"/>
        <v>3</v>
      </c>
      <c r="P5" s="27">
        <f t="shared" si="0"/>
        <v>2</v>
      </c>
      <c r="Q5" s="27">
        <f t="shared" si="0"/>
        <v>5</v>
      </c>
      <c r="R5" s="27">
        <f t="shared" si="0"/>
        <v>0</v>
      </c>
      <c r="S5" s="27">
        <f t="shared" si="0"/>
        <v>1</v>
      </c>
      <c r="T5" s="27">
        <f t="shared" si="0"/>
        <v>2</v>
      </c>
      <c r="U5" s="27">
        <f t="shared" si="0"/>
        <v>2</v>
      </c>
      <c r="V5" s="27">
        <f t="shared" si="0"/>
        <v>2</v>
      </c>
      <c r="W5" s="27">
        <f t="shared" si="0"/>
        <v>2</v>
      </c>
      <c r="X5" s="27">
        <f t="shared" si="0"/>
        <v>2</v>
      </c>
    </row>
    <row r="6" spans="3:24" x14ac:dyDescent="0.25">
      <c r="C6" s="12">
        <v>2</v>
      </c>
      <c r="D6" s="12" t="s">
        <v>36</v>
      </c>
      <c r="E6" s="16">
        <v>24000</v>
      </c>
      <c r="F6" s="14">
        <v>44203</v>
      </c>
      <c r="G6" s="12">
        <f t="shared" ref="G6:G69" si="1">DAY(F6)</f>
        <v>7</v>
      </c>
      <c r="H6" s="12">
        <f t="shared" ref="H6:H69" si="2">MONTH(F6)</f>
        <v>1</v>
      </c>
      <c r="I6" s="12">
        <f t="shared" ref="I6:I69" si="3">YEAR(F6)</f>
        <v>2021</v>
      </c>
      <c r="L6" s="12" t="s">
        <v>36</v>
      </c>
      <c r="M6" s="27">
        <f t="shared" ref="M6:X9" si="4">COUNTIFS($D$5:$D$204,$L6,$H$5:$H$204,M$4)</f>
        <v>5</v>
      </c>
      <c r="N6" s="27">
        <f t="shared" si="4"/>
        <v>0</v>
      </c>
      <c r="O6" s="27">
        <f t="shared" si="4"/>
        <v>1</v>
      </c>
      <c r="P6" s="27">
        <f t="shared" si="4"/>
        <v>2</v>
      </c>
      <c r="Q6" s="27">
        <f t="shared" si="4"/>
        <v>4</v>
      </c>
      <c r="R6" s="27">
        <f t="shared" si="4"/>
        <v>3</v>
      </c>
      <c r="S6" s="27">
        <f t="shared" si="4"/>
        <v>3</v>
      </c>
      <c r="T6" s="27">
        <f t="shared" si="4"/>
        <v>3</v>
      </c>
      <c r="U6" s="27">
        <f t="shared" si="4"/>
        <v>4</v>
      </c>
      <c r="V6" s="27">
        <f t="shared" si="4"/>
        <v>0</v>
      </c>
      <c r="W6" s="27">
        <f t="shared" si="4"/>
        <v>1</v>
      </c>
      <c r="X6" s="27">
        <f t="shared" si="4"/>
        <v>0</v>
      </c>
    </row>
    <row r="7" spans="3:24" x14ac:dyDescent="0.25">
      <c r="C7" s="12">
        <v>3</v>
      </c>
      <c r="D7" s="12" t="s">
        <v>6</v>
      </c>
      <c r="E7" s="16">
        <v>7000</v>
      </c>
      <c r="F7" s="14">
        <v>44204</v>
      </c>
      <c r="G7" s="12">
        <f t="shared" si="1"/>
        <v>8</v>
      </c>
      <c r="H7" s="12">
        <f t="shared" si="2"/>
        <v>1</v>
      </c>
      <c r="I7" s="12">
        <f t="shared" si="3"/>
        <v>2021</v>
      </c>
      <c r="L7" s="12" t="s">
        <v>6</v>
      </c>
      <c r="M7" s="27">
        <f t="shared" si="4"/>
        <v>7</v>
      </c>
      <c r="N7" s="27">
        <f t="shared" si="4"/>
        <v>3</v>
      </c>
      <c r="O7" s="27">
        <f t="shared" si="4"/>
        <v>6</v>
      </c>
      <c r="P7" s="27">
        <f t="shared" si="4"/>
        <v>5</v>
      </c>
      <c r="Q7" s="27">
        <f t="shared" si="4"/>
        <v>13</v>
      </c>
      <c r="R7" s="27">
        <f t="shared" si="4"/>
        <v>4</v>
      </c>
      <c r="S7" s="27">
        <f t="shared" si="4"/>
        <v>5</v>
      </c>
      <c r="T7" s="27">
        <f t="shared" si="4"/>
        <v>2</v>
      </c>
      <c r="U7" s="27">
        <f t="shared" si="4"/>
        <v>10</v>
      </c>
      <c r="V7" s="27">
        <f t="shared" si="4"/>
        <v>6</v>
      </c>
      <c r="W7" s="27">
        <f t="shared" si="4"/>
        <v>4</v>
      </c>
      <c r="X7" s="27">
        <f t="shared" si="4"/>
        <v>5</v>
      </c>
    </row>
    <row r="8" spans="3:24" x14ac:dyDescent="0.25">
      <c r="C8" s="12">
        <v>4</v>
      </c>
      <c r="D8" s="12" t="s">
        <v>6</v>
      </c>
      <c r="E8" s="16">
        <v>15000</v>
      </c>
      <c r="F8" s="14">
        <v>44206</v>
      </c>
      <c r="G8" s="12">
        <f t="shared" si="1"/>
        <v>10</v>
      </c>
      <c r="H8" s="12">
        <f t="shared" si="2"/>
        <v>1</v>
      </c>
      <c r="I8" s="12">
        <f t="shared" si="3"/>
        <v>2021</v>
      </c>
      <c r="L8" s="12" t="s">
        <v>5</v>
      </c>
      <c r="M8" s="27">
        <f t="shared" si="4"/>
        <v>3</v>
      </c>
      <c r="N8" s="27">
        <f t="shared" si="4"/>
        <v>5</v>
      </c>
      <c r="O8" s="27">
        <f t="shared" si="4"/>
        <v>5</v>
      </c>
      <c r="P8" s="27">
        <f t="shared" si="4"/>
        <v>4</v>
      </c>
      <c r="Q8" s="27">
        <f t="shared" si="4"/>
        <v>11</v>
      </c>
      <c r="R8" s="27">
        <f t="shared" si="4"/>
        <v>2</v>
      </c>
      <c r="S8" s="27">
        <f t="shared" si="4"/>
        <v>3</v>
      </c>
      <c r="T8" s="27">
        <f t="shared" si="4"/>
        <v>4</v>
      </c>
      <c r="U8" s="27">
        <f t="shared" si="4"/>
        <v>2</v>
      </c>
      <c r="V8" s="27">
        <f t="shared" si="4"/>
        <v>2</v>
      </c>
      <c r="W8" s="27">
        <f t="shared" si="4"/>
        <v>3</v>
      </c>
      <c r="X8" s="27">
        <f t="shared" si="4"/>
        <v>1</v>
      </c>
    </row>
    <row r="9" spans="3:24" x14ac:dyDescent="0.25">
      <c r="C9" s="12">
        <v>5</v>
      </c>
      <c r="D9" s="12" t="s">
        <v>37</v>
      </c>
      <c r="E9" s="16">
        <v>16000</v>
      </c>
      <c r="F9" s="14">
        <v>44206</v>
      </c>
      <c r="G9" s="12">
        <f t="shared" si="1"/>
        <v>10</v>
      </c>
      <c r="H9" s="12">
        <f t="shared" si="2"/>
        <v>1</v>
      </c>
      <c r="I9" s="12">
        <f t="shared" si="3"/>
        <v>2021</v>
      </c>
      <c r="L9" s="12" t="s">
        <v>37</v>
      </c>
      <c r="M9" s="27">
        <f t="shared" si="4"/>
        <v>1</v>
      </c>
      <c r="N9" s="27">
        <f t="shared" si="4"/>
        <v>3</v>
      </c>
      <c r="O9" s="27">
        <f t="shared" si="4"/>
        <v>1</v>
      </c>
      <c r="P9" s="27">
        <f t="shared" si="4"/>
        <v>0</v>
      </c>
      <c r="Q9" s="27">
        <f t="shared" si="4"/>
        <v>2</v>
      </c>
      <c r="R9" s="27">
        <f t="shared" si="4"/>
        <v>0</v>
      </c>
      <c r="S9" s="27">
        <f t="shared" si="4"/>
        <v>1</v>
      </c>
      <c r="T9" s="27">
        <f t="shared" si="4"/>
        <v>1</v>
      </c>
      <c r="U9" s="27">
        <f t="shared" si="4"/>
        <v>0</v>
      </c>
      <c r="V9" s="27">
        <f t="shared" si="4"/>
        <v>1</v>
      </c>
      <c r="W9" s="27">
        <f t="shared" si="4"/>
        <v>0</v>
      </c>
      <c r="X9" s="27">
        <f t="shared" si="4"/>
        <v>1</v>
      </c>
    </row>
    <row r="10" spans="3:24" x14ac:dyDescent="0.25">
      <c r="C10" s="12">
        <v>6</v>
      </c>
      <c r="D10" s="12" t="s">
        <v>35</v>
      </c>
      <c r="E10" s="16">
        <v>10000</v>
      </c>
      <c r="F10" s="14">
        <v>44207</v>
      </c>
      <c r="G10" s="12">
        <f t="shared" si="1"/>
        <v>11</v>
      </c>
      <c r="H10" s="12">
        <f t="shared" si="2"/>
        <v>1</v>
      </c>
      <c r="I10" s="12">
        <f t="shared" si="3"/>
        <v>2021</v>
      </c>
    </row>
    <row r="11" spans="3:24" x14ac:dyDescent="0.25">
      <c r="C11" s="12">
        <v>7</v>
      </c>
      <c r="D11" s="12" t="s">
        <v>36</v>
      </c>
      <c r="E11" s="16">
        <v>17000</v>
      </c>
      <c r="F11" s="14">
        <v>44207</v>
      </c>
      <c r="G11" s="12">
        <f t="shared" si="1"/>
        <v>11</v>
      </c>
      <c r="H11" s="12">
        <f t="shared" si="2"/>
        <v>1</v>
      </c>
      <c r="I11" s="12">
        <f t="shared" si="3"/>
        <v>2021</v>
      </c>
    </row>
    <row r="12" spans="3:24" x14ac:dyDescent="0.25">
      <c r="C12" s="12">
        <v>8</v>
      </c>
      <c r="D12" s="12" t="s">
        <v>6</v>
      </c>
      <c r="E12" s="16">
        <v>26000</v>
      </c>
      <c r="F12" s="14">
        <v>44212</v>
      </c>
      <c r="G12" s="12">
        <f t="shared" si="1"/>
        <v>16</v>
      </c>
      <c r="H12" s="12">
        <f t="shared" si="2"/>
        <v>1</v>
      </c>
      <c r="I12" s="12">
        <f t="shared" si="3"/>
        <v>2021</v>
      </c>
    </row>
    <row r="13" spans="3:24" x14ac:dyDescent="0.25">
      <c r="C13" s="12">
        <v>9</v>
      </c>
      <c r="D13" s="12" t="s">
        <v>5</v>
      </c>
      <c r="E13" s="16">
        <v>13000</v>
      </c>
      <c r="F13" s="14">
        <v>44212</v>
      </c>
      <c r="G13" s="12">
        <f t="shared" si="1"/>
        <v>16</v>
      </c>
      <c r="H13" s="12">
        <f t="shared" si="2"/>
        <v>1</v>
      </c>
      <c r="I13" s="12">
        <f t="shared" si="3"/>
        <v>2021</v>
      </c>
    </row>
    <row r="14" spans="3:24" x14ac:dyDescent="0.25">
      <c r="C14" s="12">
        <v>10</v>
      </c>
      <c r="D14" s="12" t="s">
        <v>5</v>
      </c>
      <c r="E14" s="16">
        <v>27000</v>
      </c>
      <c r="F14" s="14">
        <v>44212</v>
      </c>
      <c r="G14" s="12">
        <f t="shared" si="1"/>
        <v>16</v>
      </c>
      <c r="H14" s="12">
        <f t="shared" si="2"/>
        <v>1</v>
      </c>
      <c r="I14" s="12">
        <f t="shared" si="3"/>
        <v>2021</v>
      </c>
    </row>
    <row r="15" spans="3:24" x14ac:dyDescent="0.25">
      <c r="C15" s="12">
        <v>11</v>
      </c>
      <c r="D15" s="12" t="s">
        <v>6</v>
      </c>
      <c r="E15" s="16">
        <v>19000</v>
      </c>
      <c r="F15" s="14">
        <v>44212</v>
      </c>
      <c r="G15" s="12">
        <f t="shared" si="1"/>
        <v>16</v>
      </c>
      <c r="H15" s="12">
        <f t="shared" si="2"/>
        <v>1</v>
      </c>
      <c r="I15" s="12">
        <f t="shared" si="3"/>
        <v>2021</v>
      </c>
    </row>
    <row r="16" spans="3:24" x14ac:dyDescent="0.25">
      <c r="C16" s="12">
        <v>12</v>
      </c>
      <c r="D16" s="12" t="s">
        <v>36</v>
      </c>
      <c r="E16" s="16">
        <v>23000</v>
      </c>
      <c r="F16" s="14">
        <v>44214</v>
      </c>
      <c r="G16" s="12">
        <f t="shared" si="1"/>
        <v>18</v>
      </c>
      <c r="H16" s="12">
        <f t="shared" si="2"/>
        <v>1</v>
      </c>
      <c r="I16" s="12">
        <f t="shared" si="3"/>
        <v>2021</v>
      </c>
    </row>
    <row r="17" spans="3:9" x14ac:dyDescent="0.25">
      <c r="C17" s="12">
        <v>13</v>
      </c>
      <c r="D17" s="12" t="s">
        <v>34</v>
      </c>
      <c r="E17" s="16">
        <v>18000</v>
      </c>
      <c r="F17" s="14">
        <v>44216</v>
      </c>
      <c r="G17" s="12">
        <f t="shared" si="1"/>
        <v>20</v>
      </c>
      <c r="H17" s="12">
        <f t="shared" si="2"/>
        <v>1</v>
      </c>
      <c r="I17" s="12">
        <f t="shared" si="3"/>
        <v>2021</v>
      </c>
    </row>
    <row r="18" spans="3:9" x14ac:dyDescent="0.25">
      <c r="C18" s="12">
        <v>14</v>
      </c>
      <c r="D18" s="12" t="s">
        <v>36</v>
      </c>
      <c r="E18" s="16">
        <v>20000</v>
      </c>
      <c r="F18" s="14">
        <v>44218</v>
      </c>
      <c r="G18" s="12">
        <f t="shared" si="1"/>
        <v>22</v>
      </c>
      <c r="H18" s="12">
        <f t="shared" si="2"/>
        <v>1</v>
      </c>
      <c r="I18" s="12">
        <f t="shared" si="3"/>
        <v>2021</v>
      </c>
    </row>
    <row r="19" spans="3:9" x14ac:dyDescent="0.25">
      <c r="C19" s="12">
        <v>15</v>
      </c>
      <c r="D19" s="12" t="s">
        <v>5</v>
      </c>
      <c r="E19" s="16">
        <v>27000</v>
      </c>
      <c r="F19" s="14">
        <v>44220</v>
      </c>
      <c r="G19" s="12">
        <f t="shared" si="1"/>
        <v>24</v>
      </c>
      <c r="H19" s="12">
        <f t="shared" si="2"/>
        <v>1</v>
      </c>
      <c r="I19" s="12">
        <f t="shared" si="3"/>
        <v>2021</v>
      </c>
    </row>
    <row r="20" spans="3:9" x14ac:dyDescent="0.25">
      <c r="C20" s="12">
        <v>16</v>
      </c>
      <c r="D20" s="12" t="s">
        <v>6</v>
      </c>
      <c r="E20" s="16">
        <v>16000</v>
      </c>
      <c r="F20" s="14">
        <v>44223</v>
      </c>
      <c r="G20" s="12">
        <f t="shared" si="1"/>
        <v>27</v>
      </c>
      <c r="H20" s="12">
        <f t="shared" si="2"/>
        <v>1</v>
      </c>
      <c r="I20" s="12">
        <f t="shared" si="3"/>
        <v>2021</v>
      </c>
    </row>
    <row r="21" spans="3:9" x14ac:dyDescent="0.25">
      <c r="C21" s="12">
        <v>17</v>
      </c>
      <c r="D21" s="12" t="s">
        <v>6</v>
      </c>
      <c r="E21" s="16">
        <v>23000</v>
      </c>
      <c r="F21" s="14">
        <v>44224</v>
      </c>
      <c r="G21" s="12">
        <f t="shared" si="1"/>
        <v>28</v>
      </c>
      <c r="H21" s="12">
        <f t="shared" si="2"/>
        <v>1</v>
      </c>
      <c r="I21" s="12">
        <f t="shared" si="3"/>
        <v>2021</v>
      </c>
    </row>
    <row r="22" spans="3:9" x14ac:dyDescent="0.25">
      <c r="C22" s="12">
        <v>18</v>
      </c>
      <c r="D22" s="12" t="s">
        <v>6</v>
      </c>
      <c r="E22" s="16">
        <v>10000</v>
      </c>
      <c r="F22" s="14">
        <v>44226</v>
      </c>
      <c r="G22" s="12">
        <f t="shared" si="1"/>
        <v>30</v>
      </c>
      <c r="H22" s="12">
        <f t="shared" si="2"/>
        <v>1</v>
      </c>
      <c r="I22" s="12">
        <f t="shared" si="3"/>
        <v>2021</v>
      </c>
    </row>
    <row r="23" spans="3:9" x14ac:dyDescent="0.25">
      <c r="C23" s="12">
        <v>19</v>
      </c>
      <c r="D23" s="12" t="s">
        <v>36</v>
      </c>
      <c r="E23" s="16">
        <v>21000</v>
      </c>
      <c r="F23" s="14">
        <v>44226</v>
      </c>
      <c r="G23" s="12">
        <f t="shared" si="1"/>
        <v>30</v>
      </c>
      <c r="H23" s="12">
        <f t="shared" si="2"/>
        <v>1</v>
      </c>
      <c r="I23" s="12">
        <f t="shared" si="3"/>
        <v>2021</v>
      </c>
    </row>
    <row r="24" spans="3:9" x14ac:dyDescent="0.25">
      <c r="C24" s="12">
        <v>20</v>
      </c>
      <c r="D24" s="12" t="s">
        <v>5</v>
      </c>
      <c r="E24" s="16">
        <v>13000</v>
      </c>
      <c r="F24" s="14">
        <v>44229</v>
      </c>
      <c r="G24" s="12">
        <f t="shared" si="1"/>
        <v>2</v>
      </c>
      <c r="H24" s="12">
        <f t="shared" si="2"/>
        <v>2</v>
      </c>
      <c r="I24" s="12">
        <f t="shared" si="3"/>
        <v>2021</v>
      </c>
    </row>
    <row r="25" spans="3:9" x14ac:dyDescent="0.25">
      <c r="C25" s="25">
        <v>21</v>
      </c>
      <c r="D25" s="12" t="s">
        <v>35</v>
      </c>
      <c r="E25" s="16">
        <v>11000</v>
      </c>
      <c r="F25" s="14">
        <v>44231</v>
      </c>
      <c r="G25" s="12">
        <f t="shared" si="1"/>
        <v>4</v>
      </c>
      <c r="H25" s="12">
        <f t="shared" si="2"/>
        <v>2</v>
      </c>
      <c r="I25" s="12">
        <f t="shared" si="3"/>
        <v>2021</v>
      </c>
    </row>
    <row r="26" spans="3:9" x14ac:dyDescent="0.25">
      <c r="C26" s="12">
        <v>22</v>
      </c>
      <c r="D26" s="12" t="s">
        <v>6</v>
      </c>
      <c r="E26" s="16">
        <v>13000</v>
      </c>
      <c r="F26" s="14">
        <v>44238</v>
      </c>
      <c r="G26" s="12">
        <f t="shared" si="1"/>
        <v>11</v>
      </c>
      <c r="H26" s="12">
        <f t="shared" si="2"/>
        <v>2</v>
      </c>
      <c r="I26" s="12">
        <f t="shared" si="3"/>
        <v>2021</v>
      </c>
    </row>
    <row r="27" spans="3:9" x14ac:dyDescent="0.25">
      <c r="C27" s="12">
        <v>23</v>
      </c>
      <c r="D27" s="12" t="s">
        <v>6</v>
      </c>
      <c r="E27" s="16">
        <v>19000</v>
      </c>
      <c r="F27" s="14">
        <v>44241</v>
      </c>
      <c r="G27" s="12">
        <f t="shared" si="1"/>
        <v>14</v>
      </c>
      <c r="H27" s="12">
        <f t="shared" si="2"/>
        <v>2</v>
      </c>
      <c r="I27" s="12">
        <f t="shared" si="3"/>
        <v>2021</v>
      </c>
    </row>
    <row r="28" spans="3:9" x14ac:dyDescent="0.25">
      <c r="C28" s="12">
        <v>24</v>
      </c>
      <c r="D28" s="12" t="s">
        <v>6</v>
      </c>
      <c r="E28" s="16">
        <v>19000</v>
      </c>
      <c r="F28" s="14">
        <v>44244</v>
      </c>
      <c r="G28" s="12">
        <f t="shared" si="1"/>
        <v>17</v>
      </c>
      <c r="H28" s="12">
        <f t="shared" si="2"/>
        <v>2</v>
      </c>
      <c r="I28" s="12">
        <f t="shared" si="3"/>
        <v>2021</v>
      </c>
    </row>
    <row r="29" spans="3:9" x14ac:dyDescent="0.25">
      <c r="C29" s="12">
        <v>25</v>
      </c>
      <c r="D29" s="12" t="s">
        <v>37</v>
      </c>
      <c r="E29" s="16">
        <v>16000</v>
      </c>
      <c r="F29" s="14">
        <v>44244</v>
      </c>
      <c r="G29" s="12">
        <f t="shared" si="1"/>
        <v>17</v>
      </c>
      <c r="H29" s="12">
        <f t="shared" si="2"/>
        <v>2</v>
      </c>
      <c r="I29" s="12">
        <f t="shared" si="3"/>
        <v>2021</v>
      </c>
    </row>
    <row r="30" spans="3:9" x14ac:dyDescent="0.25">
      <c r="C30" s="12">
        <v>26</v>
      </c>
      <c r="D30" s="12" t="s">
        <v>34</v>
      </c>
      <c r="E30" s="16">
        <v>21000</v>
      </c>
      <c r="F30" s="14">
        <v>44244</v>
      </c>
      <c r="G30" s="12">
        <f t="shared" si="1"/>
        <v>17</v>
      </c>
      <c r="H30" s="12">
        <f t="shared" si="2"/>
        <v>2</v>
      </c>
      <c r="I30" s="12">
        <f t="shared" si="3"/>
        <v>2021</v>
      </c>
    </row>
    <row r="31" spans="3:9" x14ac:dyDescent="0.25">
      <c r="C31" s="12">
        <v>27</v>
      </c>
      <c r="D31" s="12" t="s">
        <v>5</v>
      </c>
      <c r="E31" s="16">
        <v>25000</v>
      </c>
      <c r="F31" s="14">
        <v>44245</v>
      </c>
      <c r="G31" s="12">
        <f t="shared" si="1"/>
        <v>18</v>
      </c>
      <c r="H31" s="12">
        <f t="shared" si="2"/>
        <v>2</v>
      </c>
      <c r="I31" s="12">
        <f t="shared" si="3"/>
        <v>2021</v>
      </c>
    </row>
    <row r="32" spans="3:9" x14ac:dyDescent="0.25">
      <c r="C32" s="12">
        <v>28</v>
      </c>
      <c r="D32" s="12" t="s">
        <v>37</v>
      </c>
      <c r="E32" s="16">
        <v>15000</v>
      </c>
      <c r="F32" s="14">
        <v>44245</v>
      </c>
      <c r="G32" s="12">
        <f t="shared" si="1"/>
        <v>18</v>
      </c>
      <c r="H32" s="12">
        <f t="shared" si="2"/>
        <v>2</v>
      </c>
      <c r="I32" s="12">
        <f t="shared" si="3"/>
        <v>2021</v>
      </c>
    </row>
    <row r="33" spans="3:9" x14ac:dyDescent="0.25">
      <c r="C33" s="12">
        <v>29</v>
      </c>
      <c r="D33" s="12" t="s">
        <v>37</v>
      </c>
      <c r="E33" s="16">
        <v>24000</v>
      </c>
      <c r="F33" s="14">
        <v>44247</v>
      </c>
      <c r="G33" s="12">
        <f t="shared" si="1"/>
        <v>20</v>
      </c>
      <c r="H33" s="12">
        <f t="shared" si="2"/>
        <v>2</v>
      </c>
      <c r="I33" s="12">
        <f t="shared" si="3"/>
        <v>2021</v>
      </c>
    </row>
    <row r="34" spans="3:9" x14ac:dyDescent="0.25">
      <c r="C34" s="12">
        <v>30</v>
      </c>
      <c r="D34" s="12" t="s">
        <v>5</v>
      </c>
      <c r="E34" s="16">
        <v>16000</v>
      </c>
      <c r="F34" s="14">
        <v>44248</v>
      </c>
      <c r="G34" s="12">
        <f t="shared" si="1"/>
        <v>21</v>
      </c>
      <c r="H34" s="12">
        <f t="shared" si="2"/>
        <v>2</v>
      </c>
      <c r="I34" s="12">
        <f t="shared" si="3"/>
        <v>2021</v>
      </c>
    </row>
    <row r="35" spans="3:9" x14ac:dyDescent="0.25">
      <c r="C35" s="12">
        <v>31</v>
      </c>
      <c r="D35" s="12" t="s">
        <v>5</v>
      </c>
      <c r="E35" s="16">
        <v>19000</v>
      </c>
      <c r="F35" s="14">
        <v>44249</v>
      </c>
      <c r="G35" s="12">
        <f t="shared" si="1"/>
        <v>22</v>
      </c>
      <c r="H35" s="12">
        <f t="shared" si="2"/>
        <v>2</v>
      </c>
      <c r="I35" s="12">
        <f t="shared" si="3"/>
        <v>2021</v>
      </c>
    </row>
    <row r="36" spans="3:9" x14ac:dyDescent="0.25">
      <c r="C36" s="12">
        <v>32</v>
      </c>
      <c r="D36" s="12" t="s">
        <v>5</v>
      </c>
      <c r="E36" s="16">
        <v>15000</v>
      </c>
      <c r="F36" s="14">
        <v>44250</v>
      </c>
      <c r="G36" s="12">
        <f t="shared" si="1"/>
        <v>23</v>
      </c>
      <c r="H36" s="12">
        <f t="shared" si="2"/>
        <v>2</v>
      </c>
      <c r="I36" s="12">
        <f t="shared" si="3"/>
        <v>2021</v>
      </c>
    </row>
    <row r="37" spans="3:9" x14ac:dyDescent="0.25">
      <c r="C37" s="12">
        <v>33</v>
      </c>
      <c r="D37" s="12" t="s">
        <v>5</v>
      </c>
      <c r="E37" s="16">
        <v>12000</v>
      </c>
      <c r="F37" s="26" t="s">
        <v>61</v>
      </c>
      <c r="G37" s="12" t="e">
        <f>DAY(F37)</f>
        <v>#VALUE!</v>
      </c>
      <c r="H37" s="12" t="e">
        <f t="shared" si="2"/>
        <v>#VALUE!</v>
      </c>
      <c r="I37" s="12" t="e">
        <f t="shared" si="3"/>
        <v>#VALUE!</v>
      </c>
    </row>
    <row r="38" spans="3:9" x14ac:dyDescent="0.25">
      <c r="C38" s="12">
        <v>34</v>
      </c>
      <c r="D38" s="12" t="s">
        <v>36</v>
      </c>
      <c r="E38" s="16">
        <v>16000</v>
      </c>
      <c r="F38" s="26" t="s">
        <v>61</v>
      </c>
      <c r="G38" s="12" t="e">
        <f t="shared" si="1"/>
        <v>#VALUE!</v>
      </c>
      <c r="H38" s="12" t="e">
        <f t="shared" si="2"/>
        <v>#VALUE!</v>
      </c>
      <c r="I38" s="12" t="e">
        <f t="shared" si="3"/>
        <v>#VALUE!</v>
      </c>
    </row>
    <row r="39" spans="3:9" x14ac:dyDescent="0.25">
      <c r="C39" s="12">
        <v>35</v>
      </c>
      <c r="D39" s="12" t="s">
        <v>5</v>
      </c>
      <c r="E39" s="16">
        <v>14000</v>
      </c>
      <c r="F39" s="14">
        <v>44256</v>
      </c>
      <c r="G39" s="12">
        <f t="shared" si="1"/>
        <v>1</v>
      </c>
      <c r="H39" s="12">
        <f t="shared" si="2"/>
        <v>3</v>
      </c>
      <c r="I39" s="12">
        <f t="shared" si="3"/>
        <v>2021</v>
      </c>
    </row>
    <row r="40" spans="3:9" x14ac:dyDescent="0.25">
      <c r="C40" s="12">
        <v>36</v>
      </c>
      <c r="D40" s="12" t="s">
        <v>5</v>
      </c>
      <c r="E40" s="16">
        <v>12000</v>
      </c>
      <c r="F40" s="14">
        <v>44259</v>
      </c>
      <c r="G40" s="12">
        <f t="shared" si="1"/>
        <v>4</v>
      </c>
      <c r="H40" s="12">
        <f t="shared" si="2"/>
        <v>3</v>
      </c>
      <c r="I40" s="12">
        <f t="shared" si="3"/>
        <v>2021</v>
      </c>
    </row>
    <row r="41" spans="3:9" x14ac:dyDescent="0.25">
      <c r="C41" s="12">
        <v>37</v>
      </c>
      <c r="D41" s="12" t="s">
        <v>5</v>
      </c>
      <c r="E41" s="16">
        <v>23000</v>
      </c>
      <c r="F41" s="14">
        <v>44260</v>
      </c>
      <c r="G41" s="12">
        <f t="shared" si="1"/>
        <v>5</v>
      </c>
      <c r="H41" s="12">
        <f t="shared" si="2"/>
        <v>3</v>
      </c>
      <c r="I41" s="12">
        <f t="shared" si="3"/>
        <v>2021</v>
      </c>
    </row>
    <row r="42" spans="3:9" x14ac:dyDescent="0.25">
      <c r="C42" s="12">
        <v>38</v>
      </c>
      <c r="D42" s="12" t="s">
        <v>34</v>
      </c>
      <c r="E42" s="16">
        <v>22000</v>
      </c>
      <c r="F42" s="14">
        <v>44260</v>
      </c>
      <c r="G42" s="12">
        <f t="shared" si="1"/>
        <v>5</v>
      </c>
      <c r="H42" s="12">
        <f t="shared" si="2"/>
        <v>3</v>
      </c>
      <c r="I42" s="12">
        <f t="shared" si="3"/>
        <v>2021</v>
      </c>
    </row>
    <row r="43" spans="3:9" x14ac:dyDescent="0.25">
      <c r="C43" s="12">
        <v>39</v>
      </c>
      <c r="D43" s="12" t="s">
        <v>6</v>
      </c>
      <c r="E43" s="16">
        <v>22000</v>
      </c>
      <c r="F43" s="14">
        <v>44270</v>
      </c>
      <c r="G43" s="12">
        <f t="shared" si="1"/>
        <v>15</v>
      </c>
      <c r="H43" s="12">
        <f t="shared" si="2"/>
        <v>3</v>
      </c>
      <c r="I43" s="12">
        <f t="shared" si="3"/>
        <v>2021</v>
      </c>
    </row>
    <row r="44" spans="3:9" x14ac:dyDescent="0.25">
      <c r="C44" s="12">
        <v>40</v>
      </c>
      <c r="D44" s="12" t="s">
        <v>6</v>
      </c>
      <c r="E44" s="16">
        <v>16000</v>
      </c>
      <c r="F44" s="14">
        <v>44270</v>
      </c>
      <c r="G44" s="12">
        <f t="shared" si="1"/>
        <v>15</v>
      </c>
      <c r="H44" s="12">
        <f t="shared" si="2"/>
        <v>3</v>
      </c>
      <c r="I44" s="12">
        <f t="shared" si="3"/>
        <v>2021</v>
      </c>
    </row>
    <row r="45" spans="3:9" x14ac:dyDescent="0.25">
      <c r="C45" s="12">
        <v>41</v>
      </c>
      <c r="D45" s="12" t="s">
        <v>34</v>
      </c>
      <c r="E45" s="16">
        <v>20000</v>
      </c>
      <c r="F45" s="14">
        <v>44270</v>
      </c>
      <c r="G45" s="12">
        <f t="shared" si="1"/>
        <v>15</v>
      </c>
      <c r="H45" s="12">
        <f t="shared" si="2"/>
        <v>3</v>
      </c>
      <c r="I45" s="12">
        <f t="shared" si="3"/>
        <v>2021</v>
      </c>
    </row>
    <row r="46" spans="3:9" x14ac:dyDescent="0.25">
      <c r="C46" s="12">
        <v>42</v>
      </c>
      <c r="D46" s="12" t="s">
        <v>36</v>
      </c>
      <c r="E46" s="16">
        <v>20000</v>
      </c>
      <c r="F46" s="14">
        <v>44271</v>
      </c>
      <c r="G46" s="12">
        <f t="shared" si="1"/>
        <v>16</v>
      </c>
      <c r="H46" s="12">
        <f t="shared" si="2"/>
        <v>3</v>
      </c>
      <c r="I46" s="12">
        <f t="shared" si="3"/>
        <v>2021</v>
      </c>
    </row>
    <row r="47" spans="3:9" x14ac:dyDescent="0.25">
      <c r="C47" s="12">
        <v>43</v>
      </c>
      <c r="D47" s="12" t="s">
        <v>6</v>
      </c>
      <c r="E47" s="16">
        <v>16000</v>
      </c>
      <c r="F47" s="14">
        <v>44274</v>
      </c>
      <c r="G47" s="12">
        <f t="shared" si="1"/>
        <v>19</v>
      </c>
      <c r="H47" s="12">
        <f t="shared" si="2"/>
        <v>3</v>
      </c>
      <c r="I47" s="12">
        <f t="shared" si="3"/>
        <v>2021</v>
      </c>
    </row>
    <row r="48" spans="3:9" x14ac:dyDescent="0.25">
      <c r="C48" s="12">
        <v>44</v>
      </c>
      <c r="D48" s="12" t="s">
        <v>6</v>
      </c>
      <c r="E48" s="16">
        <v>27000</v>
      </c>
      <c r="F48" s="14">
        <v>44274</v>
      </c>
      <c r="G48" s="12">
        <f t="shared" si="1"/>
        <v>19</v>
      </c>
      <c r="H48" s="12">
        <f t="shared" si="2"/>
        <v>3</v>
      </c>
      <c r="I48" s="12">
        <f t="shared" si="3"/>
        <v>2021</v>
      </c>
    </row>
    <row r="49" spans="3:9" x14ac:dyDescent="0.25">
      <c r="C49" s="12">
        <v>45</v>
      </c>
      <c r="D49" s="12" t="s">
        <v>37</v>
      </c>
      <c r="E49" s="16">
        <v>27000</v>
      </c>
      <c r="F49" s="14">
        <v>44276</v>
      </c>
      <c r="G49" s="12">
        <f t="shared" si="1"/>
        <v>21</v>
      </c>
      <c r="H49" s="12">
        <f t="shared" si="2"/>
        <v>3</v>
      </c>
      <c r="I49" s="12">
        <f t="shared" si="3"/>
        <v>2021</v>
      </c>
    </row>
    <row r="50" spans="3:9" x14ac:dyDescent="0.25">
      <c r="C50" s="12">
        <v>46</v>
      </c>
      <c r="D50" s="12" t="s">
        <v>5</v>
      </c>
      <c r="E50" s="16">
        <v>12000</v>
      </c>
      <c r="F50" s="14">
        <v>44277</v>
      </c>
      <c r="G50" s="12">
        <f t="shared" si="1"/>
        <v>22</v>
      </c>
      <c r="H50" s="12">
        <f t="shared" si="2"/>
        <v>3</v>
      </c>
      <c r="I50" s="12">
        <f t="shared" si="3"/>
        <v>2021</v>
      </c>
    </row>
    <row r="51" spans="3:9" x14ac:dyDescent="0.25">
      <c r="C51" s="12">
        <v>47</v>
      </c>
      <c r="D51" s="12" t="s">
        <v>35</v>
      </c>
      <c r="E51" s="16">
        <v>21000</v>
      </c>
      <c r="F51" s="14">
        <v>44278</v>
      </c>
      <c r="G51" s="12">
        <f t="shared" si="1"/>
        <v>23</v>
      </c>
      <c r="H51" s="12">
        <f t="shared" si="2"/>
        <v>3</v>
      </c>
      <c r="I51" s="12">
        <f t="shared" si="3"/>
        <v>2021</v>
      </c>
    </row>
    <row r="52" spans="3:9" x14ac:dyDescent="0.25">
      <c r="C52" s="12">
        <v>48</v>
      </c>
      <c r="D52" s="12" t="s">
        <v>35</v>
      </c>
      <c r="E52" s="16">
        <v>22000</v>
      </c>
      <c r="F52" s="14">
        <v>44279</v>
      </c>
      <c r="G52" s="12">
        <f t="shared" si="1"/>
        <v>24</v>
      </c>
      <c r="H52" s="12">
        <f t="shared" si="2"/>
        <v>3</v>
      </c>
      <c r="I52" s="12">
        <f t="shared" si="3"/>
        <v>2021</v>
      </c>
    </row>
    <row r="53" spans="3:9" x14ac:dyDescent="0.25">
      <c r="C53" s="12">
        <v>49</v>
      </c>
      <c r="D53" s="12" t="s">
        <v>6</v>
      </c>
      <c r="E53" s="16">
        <v>13000</v>
      </c>
      <c r="F53" s="14">
        <v>44281</v>
      </c>
      <c r="G53" s="12">
        <f t="shared" si="1"/>
        <v>26</v>
      </c>
      <c r="H53" s="12">
        <f t="shared" si="2"/>
        <v>3</v>
      </c>
      <c r="I53" s="12">
        <f t="shared" si="3"/>
        <v>2021</v>
      </c>
    </row>
    <row r="54" spans="3:9" x14ac:dyDescent="0.25">
      <c r="C54" s="12">
        <v>50</v>
      </c>
      <c r="D54" s="12" t="s">
        <v>34</v>
      </c>
      <c r="E54" s="16">
        <v>20000</v>
      </c>
      <c r="F54" s="14">
        <v>44281</v>
      </c>
      <c r="G54" s="12">
        <f t="shared" si="1"/>
        <v>26</v>
      </c>
      <c r="H54" s="12">
        <f t="shared" si="2"/>
        <v>3</v>
      </c>
      <c r="I54" s="12">
        <f t="shared" si="3"/>
        <v>2021</v>
      </c>
    </row>
    <row r="55" spans="3:9" x14ac:dyDescent="0.25">
      <c r="C55" s="12">
        <v>51</v>
      </c>
      <c r="D55" s="12" t="s">
        <v>6</v>
      </c>
      <c r="E55" s="16">
        <v>13000</v>
      </c>
      <c r="F55" s="14">
        <v>44284</v>
      </c>
      <c r="G55" s="12">
        <f t="shared" si="1"/>
        <v>29</v>
      </c>
      <c r="H55" s="12">
        <f t="shared" si="2"/>
        <v>3</v>
      </c>
      <c r="I55" s="12">
        <f t="shared" si="3"/>
        <v>2021</v>
      </c>
    </row>
    <row r="56" spans="3:9" x14ac:dyDescent="0.25">
      <c r="C56" s="12">
        <v>52</v>
      </c>
      <c r="D56" s="12" t="s">
        <v>5</v>
      </c>
      <c r="E56" s="16">
        <v>10000</v>
      </c>
      <c r="F56" s="14">
        <v>44285</v>
      </c>
      <c r="G56" s="12">
        <f t="shared" si="1"/>
        <v>30</v>
      </c>
      <c r="H56" s="12">
        <f t="shared" si="2"/>
        <v>3</v>
      </c>
      <c r="I56" s="12">
        <f t="shared" si="3"/>
        <v>2021</v>
      </c>
    </row>
    <row r="57" spans="3:9" x14ac:dyDescent="0.25">
      <c r="C57" s="12">
        <v>53</v>
      </c>
      <c r="D57" s="12" t="s">
        <v>5</v>
      </c>
      <c r="E57" s="16">
        <v>14000</v>
      </c>
      <c r="F57" s="14">
        <v>44287</v>
      </c>
      <c r="G57" s="12">
        <f t="shared" si="1"/>
        <v>1</v>
      </c>
      <c r="H57" s="12">
        <f t="shared" si="2"/>
        <v>4</v>
      </c>
      <c r="I57" s="12">
        <f t="shared" si="3"/>
        <v>2021</v>
      </c>
    </row>
    <row r="58" spans="3:9" x14ac:dyDescent="0.25">
      <c r="C58" s="12">
        <v>54</v>
      </c>
      <c r="D58" s="12" t="s">
        <v>5</v>
      </c>
      <c r="E58" s="16">
        <v>24000</v>
      </c>
      <c r="F58" s="14">
        <v>44287</v>
      </c>
      <c r="G58" s="12">
        <f t="shared" si="1"/>
        <v>1</v>
      </c>
      <c r="H58" s="12">
        <f t="shared" si="2"/>
        <v>4</v>
      </c>
      <c r="I58" s="12">
        <f t="shared" si="3"/>
        <v>2021</v>
      </c>
    </row>
    <row r="59" spans="3:9" x14ac:dyDescent="0.25">
      <c r="C59" s="12">
        <v>55</v>
      </c>
      <c r="D59" s="12" t="s">
        <v>34</v>
      </c>
      <c r="E59" s="16">
        <v>13000</v>
      </c>
      <c r="F59" s="14">
        <v>44289</v>
      </c>
      <c r="G59" s="12">
        <f t="shared" si="1"/>
        <v>3</v>
      </c>
      <c r="H59" s="12">
        <f t="shared" si="2"/>
        <v>4</v>
      </c>
      <c r="I59" s="12">
        <f t="shared" si="3"/>
        <v>2021</v>
      </c>
    </row>
    <row r="60" spans="3:9" x14ac:dyDescent="0.25">
      <c r="C60" s="12">
        <v>56</v>
      </c>
      <c r="D60" s="12" t="s">
        <v>6</v>
      </c>
      <c r="E60" s="16">
        <v>15000</v>
      </c>
      <c r="F60" s="14">
        <v>44292</v>
      </c>
      <c r="G60" s="12">
        <f t="shared" si="1"/>
        <v>6</v>
      </c>
      <c r="H60" s="12">
        <f t="shared" si="2"/>
        <v>4</v>
      </c>
      <c r="I60" s="12">
        <f t="shared" si="3"/>
        <v>2021</v>
      </c>
    </row>
    <row r="61" spans="3:9" x14ac:dyDescent="0.25">
      <c r="C61" s="12">
        <v>57</v>
      </c>
      <c r="D61" s="12" t="s">
        <v>34</v>
      </c>
      <c r="E61" s="16">
        <v>21000</v>
      </c>
      <c r="F61" s="14">
        <v>44292</v>
      </c>
      <c r="G61" s="12">
        <f t="shared" si="1"/>
        <v>6</v>
      </c>
      <c r="H61" s="12">
        <f t="shared" si="2"/>
        <v>4</v>
      </c>
      <c r="I61" s="12">
        <f t="shared" si="3"/>
        <v>2021</v>
      </c>
    </row>
    <row r="62" spans="3:9" x14ac:dyDescent="0.25">
      <c r="C62" s="12">
        <v>58</v>
      </c>
      <c r="D62" s="12" t="s">
        <v>36</v>
      </c>
      <c r="E62" s="16">
        <v>12000</v>
      </c>
      <c r="F62" s="14">
        <v>44298</v>
      </c>
      <c r="G62" s="12">
        <f t="shared" si="1"/>
        <v>12</v>
      </c>
      <c r="H62" s="12">
        <f t="shared" si="2"/>
        <v>4</v>
      </c>
      <c r="I62" s="12">
        <f t="shared" si="3"/>
        <v>2021</v>
      </c>
    </row>
    <row r="63" spans="3:9" x14ac:dyDescent="0.25">
      <c r="C63" s="12">
        <v>59</v>
      </c>
      <c r="D63" s="12" t="s">
        <v>6</v>
      </c>
      <c r="E63" s="16">
        <v>12000</v>
      </c>
      <c r="F63" s="14">
        <v>44303</v>
      </c>
      <c r="G63" s="12">
        <f t="shared" si="1"/>
        <v>17</v>
      </c>
      <c r="H63" s="12">
        <f t="shared" si="2"/>
        <v>4</v>
      </c>
      <c r="I63" s="12">
        <f t="shared" si="3"/>
        <v>2021</v>
      </c>
    </row>
    <row r="64" spans="3:9" x14ac:dyDescent="0.25">
      <c r="C64" s="12">
        <v>60</v>
      </c>
      <c r="D64" s="12" t="s">
        <v>35</v>
      </c>
      <c r="E64" s="16">
        <v>21000</v>
      </c>
      <c r="F64" s="14">
        <v>44304</v>
      </c>
      <c r="G64" s="12">
        <f t="shared" si="1"/>
        <v>18</v>
      </c>
      <c r="H64" s="12">
        <f t="shared" si="2"/>
        <v>4</v>
      </c>
      <c r="I64" s="12">
        <f t="shared" si="3"/>
        <v>2021</v>
      </c>
    </row>
    <row r="65" spans="3:9" x14ac:dyDescent="0.25">
      <c r="C65" s="12">
        <v>61</v>
      </c>
      <c r="D65" s="12" t="s">
        <v>5</v>
      </c>
      <c r="E65" s="16">
        <v>9000</v>
      </c>
      <c r="F65" s="14">
        <v>44307</v>
      </c>
      <c r="G65" s="12">
        <f t="shared" si="1"/>
        <v>21</v>
      </c>
      <c r="H65" s="12">
        <f t="shared" si="2"/>
        <v>4</v>
      </c>
      <c r="I65" s="12">
        <f t="shared" si="3"/>
        <v>2021</v>
      </c>
    </row>
    <row r="66" spans="3:9" x14ac:dyDescent="0.25">
      <c r="C66" s="12">
        <v>62</v>
      </c>
      <c r="D66" s="12" t="s">
        <v>36</v>
      </c>
      <c r="E66" s="16">
        <v>29000</v>
      </c>
      <c r="F66" s="14">
        <v>44308</v>
      </c>
      <c r="G66" s="12">
        <f t="shared" si="1"/>
        <v>22</v>
      </c>
      <c r="H66" s="12">
        <f t="shared" si="2"/>
        <v>4</v>
      </c>
      <c r="I66" s="12">
        <f t="shared" si="3"/>
        <v>2021</v>
      </c>
    </row>
    <row r="67" spans="3:9" x14ac:dyDescent="0.25">
      <c r="C67" s="12">
        <v>63</v>
      </c>
      <c r="D67" s="12" t="s">
        <v>6</v>
      </c>
      <c r="E67" s="16">
        <v>12000</v>
      </c>
      <c r="F67" s="14">
        <v>44309</v>
      </c>
      <c r="G67" s="12">
        <f t="shared" si="1"/>
        <v>23</v>
      </c>
      <c r="H67" s="12">
        <f t="shared" si="2"/>
        <v>4</v>
      </c>
      <c r="I67" s="12">
        <f t="shared" si="3"/>
        <v>2021</v>
      </c>
    </row>
    <row r="68" spans="3:9" x14ac:dyDescent="0.25">
      <c r="C68" s="12">
        <v>64</v>
      </c>
      <c r="D68" s="12" t="s">
        <v>5</v>
      </c>
      <c r="E68" s="16">
        <v>14000</v>
      </c>
      <c r="F68" s="14">
        <v>44311</v>
      </c>
      <c r="G68" s="12">
        <f t="shared" si="1"/>
        <v>25</v>
      </c>
      <c r="H68" s="12">
        <f t="shared" si="2"/>
        <v>4</v>
      </c>
      <c r="I68" s="12">
        <f t="shared" si="3"/>
        <v>2021</v>
      </c>
    </row>
    <row r="69" spans="3:9" x14ac:dyDescent="0.25">
      <c r="C69" s="12">
        <v>65</v>
      </c>
      <c r="D69" s="12" t="s">
        <v>6</v>
      </c>
      <c r="E69" s="16">
        <v>26000</v>
      </c>
      <c r="F69" s="14">
        <v>44313</v>
      </c>
      <c r="G69" s="12">
        <f t="shared" si="1"/>
        <v>27</v>
      </c>
      <c r="H69" s="12">
        <f t="shared" si="2"/>
        <v>4</v>
      </c>
      <c r="I69" s="12">
        <f t="shared" si="3"/>
        <v>2021</v>
      </c>
    </row>
    <row r="70" spans="3:9" x14ac:dyDescent="0.25">
      <c r="C70" s="12">
        <v>66</v>
      </c>
      <c r="D70" s="12" t="s">
        <v>6</v>
      </c>
      <c r="E70" s="16">
        <v>23000</v>
      </c>
      <c r="F70" s="14">
        <v>44316</v>
      </c>
      <c r="G70" s="12">
        <f t="shared" ref="G70:G133" si="5">DAY(F70)</f>
        <v>30</v>
      </c>
      <c r="H70" s="12">
        <f t="shared" ref="H70:H133" si="6">MONTH(F70)</f>
        <v>4</v>
      </c>
      <c r="I70" s="12">
        <f t="shared" ref="I70:I133" si="7">YEAR(F70)</f>
        <v>2021</v>
      </c>
    </row>
    <row r="71" spans="3:9" x14ac:dyDescent="0.25">
      <c r="C71" s="12">
        <v>67</v>
      </c>
      <c r="D71" s="12" t="s">
        <v>6</v>
      </c>
      <c r="E71" s="16">
        <v>22000</v>
      </c>
      <c r="F71" s="14">
        <v>44317</v>
      </c>
      <c r="G71" s="12">
        <f t="shared" si="5"/>
        <v>1</v>
      </c>
      <c r="H71" s="12">
        <f t="shared" si="6"/>
        <v>5</v>
      </c>
      <c r="I71" s="12">
        <f t="shared" si="7"/>
        <v>2021</v>
      </c>
    </row>
    <row r="72" spans="3:9" x14ac:dyDescent="0.25">
      <c r="C72" s="12">
        <v>68</v>
      </c>
      <c r="D72" s="12" t="s">
        <v>34</v>
      </c>
      <c r="E72" s="16">
        <v>16000</v>
      </c>
      <c r="F72" s="14">
        <v>44317</v>
      </c>
      <c r="G72" s="12">
        <f t="shared" si="5"/>
        <v>1</v>
      </c>
      <c r="H72" s="12">
        <f t="shared" si="6"/>
        <v>5</v>
      </c>
      <c r="I72" s="12">
        <f t="shared" si="7"/>
        <v>2021</v>
      </c>
    </row>
    <row r="73" spans="3:9" x14ac:dyDescent="0.25">
      <c r="C73" s="12">
        <v>69</v>
      </c>
      <c r="D73" s="12" t="s">
        <v>6</v>
      </c>
      <c r="E73" s="16">
        <v>17000</v>
      </c>
      <c r="F73" s="14">
        <v>44318</v>
      </c>
      <c r="G73" s="12">
        <f t="shared" si="5"/>
        <v>2</v>
      </c>
      <c r="H73" s="12">
        <f t="shared" si="6"/>
        <v>5</v>
      </c>
      <c r="I73" s="12">
        <f t="shared" si="7"/>
        <v>2021</v>
      </c>
    </row>
    <row r="74" spans="3:9" x14ac:dyDescent="0.25">
      <c r="C74" s="12">
        <v>70</v>
      </c>
      <c r="D74" s="12" t="s">
        <v>5</v>
      </c>
      <c r="E74" s="16">
        <v>9000</v>
      </c>
      <c r="F74" s="14">
        <v>44318</v>
      </c>
      <c r="G74" s="12">
        <f t="shared" si="5"/>
        <v>2</v>
      </c>
      <c r="H74" s="12">
        <f t="shared" si="6"/>
        <v>5</v>
      </c>
      <c r="I74" s="12">
        <f t="shared" si="7"/>
        <v>2021</v>
      </c>
    </row>
    <row r="75" spans="3:9" x14ac:dyDescent="0.25">
      <c r="C75" s="12">
        <v>71</v>
      </c>
      <c r="D75" s="12" t="s">
        <v>5</v>
      </c>
      <c r="E75" s="16">
        <v>13000</v>
      </c>
      <c r="F75" s="14">
        <v>44318</v>
      </c>
      <c r="G75" s="12">
        <f t="shared" si="5"/>
        <v>2</v>
      </c>
      <c r="H75" s="12">
        <f t="shared" si="6"/>
        <v>5</v>
      </c>
      <c r="I75" s="12">
        <f t="shared" si="7"/>
        <v>2021</v>
      </c>
    </row>
    <row r="76" spans="3:9" x14ac:dyDescent="0.25">
      <c r="C76" s="12">
        <v>72</v>
      </c>
      <c r="D76" s="12" t="s">
        <v>6</v>
      </c>
      <c r="E76" s="16">
        <v>16000</v>
      </c>
      <c r="F76" s="14">
        <v>44319</v>
      </c>
      <c r="G76" s="12">
        <f t="shared" si="5"/>
        <v>3</v>
      </c>
      <c r="H76" s="12">
        <f t="shared" si="6"/>
        <v>5</v>
      </c>
      <c r="I76" s="12">
        <f t="shared" si="7"/>
        <v>2021</v>
      </c>
    </row>
    <row r="77" spans="3:9" x14ac:dyDescent="0.25">
      <c r="C77" s="12">
        <v>73</v>
      </c>
      <c r="D77" s="12" t="s">
        <v>35</v>
      </c>
      <c r="E77" s="16">
        <v>21000</v>
      </c>
      <c r="F77" s="14">
        <v>44319</v>
      </c>
      <c r="G77" s="12">
        <f t="shared" si="5"/>
        <v>3</v>
      </c>
      <c r="H77" s="12">
        <f t="shared" si="6"/>
        <v>5</v>
      </c>
      <c r="I77" s="12">
        <f t="shared" si="7"/>
        <v>2021</v>
      </c>
    </row>
    <row r="78" spans="3:9" x14ac:dyDescent="0.25">
      <c r="C78" s="12">
        <v>74</v>
      </c>
      <c r="D78" s="12" t="s">
        <v>6</v>
      </c>
      <c r="E78" s="16">
        <v>18000</v>
      </c>
      <c r="F78" s="14">
        <v>44321</v>
      </c>
      <c r="G78" s="12">
        <f t="shared" si="5"/>
        <v>5</v>
      </c>
      <c r="H78" s="12">
        <f t="shared" si="6"/>
        <v>5</v>
      </c>
      <c r="I78" s="12">
        <f t="shared" si="7"/>
        <v>2021</v>
      </c>
    </row>
    <row r="79" spans="3:9" x14ac:dyDescent="0.25">
      <c r="C79" s="12">
        <v>75</v>
      </c>
      <c r="D79" s="12" t="s">
        <v>5</v>
      </c>
      <c r="E79" s="16">
        <v>18000</v>
      </c>
      <c r="F79" s="14">
        <v>44321</v>
      </c>
      <c r="G79" s="12">
        <f t="shared" si="5"/>
        <v>5</v>
      </c>
      <c r="H79" s="12">
        <f t="shared" si="6"/>
        <v>5</v>
      </c>
      <c r="I79" s="12">
        <f t="shared" si="7"/>
        <v>2021</v>
      </c>
    </row>
    <row r="80" spans="3:9" x14ac:dyDescent="0.25">
      <c r="C80" s="12">
        <v>76</v>
      </c>
      <c r="D80" s="12" t="s">
        <v>6</v>
      </c>
      <c r="E80" s="16">
        <v>10000</v>
      </c>
      <c r="F80" s="14">
        <v>44322</v>
      </c>
      <c r="G80" s="12">
        <f t="shared" si="5"/>
        <v>6</v>
      </c>
      <c r="H80" s="12">
        <f t="shared" si="6"/>
        <v>5</v>
      </c>
      <c r="I80" s="12">
        <f t="shared" si="7"/>
        <v>2021</v>
      </c>
    </row>
    <row r="81" spans="3:9" x14ac:dyDescent="0.25">
      <c r="C81" s="12">
        <v>77</v>
      </c>
      <c r="D81" s="12" t="s">
        <v>35</v>
      </c>
      <c r="E81" s="16">
        <v>22000</v>
      </c>
      <c r="F81" s="14">
        <v>44324</v>
      </c>
      <c r="G81" s="12">
        <f t="shared" si="5"/>
        <v>8</v>
      </c>
      <c r="H81" s="12">
        <f t="shared" si="6"/>
        <v>5</v>
      </c>
      <c r="I81" s="12">
        <f t="shared" si="7"/>
        <v>2021</v>
      </c>
    </row>
    <row r="82" spans="3:9" x14ac:dyDescent="0.25">
      <c r="C82" s="12">
        <v>78</v>
      </c>
      <c r="D82" s="12" t="s">
        <v>6</v>
      </c>
      <c r="E82" s="16">
        <v>30000</v>
      </c>
      <c r="F82" s="14">
        <v>44324</v>
      </c>
      <c r="G82" s="12">
        <f t="shared" si="5"/>
        <v>8</v>
      </c>
      <c r="H82" s="12">
        <f t="shared" si="6"/>
        <v>5</v>
      </c>
      <c r="I82" s="12">
        <f t="shared" si="7"/>
        <v>2021</v>
      </c>
    </row>
    <row r="83" spans="3:9" x14ac:dyDescent="0.25">
      <c r="C83" s="12">
        <v>79</v>
      </c>
      <c r="D83" s="12" t="s">
        <v>5</v>
      </c>
      <c r="E83" s="16">
        <v>16000</v>
      </c>
      <c r="F83" s="14">
        <v>44324</v>
      </c>
      <c r="G83" s="12">
        <f t="shared" si="5"/>
        <v>8</v>
      </c>
      <c r="H83" s="12">
        <f t="shared" si="6"/>
        <v>5</v>
      </c>
      <c r="I83" s="12">
        <f t="shared" si="7"/>
        <v>2021</v>
      </c>
    </row>
    <row r="84" spans="3:9" x14ac:dyDescent="0.25">
      <c r="C84" s="12">
        <v>80</v>
      </c>
      <c r="D84" s="12" t="s">
        <v>34</v>
      </c>
      <c r="E84" s="16">
        <v>18000</v>
      </c>
      <c r="F84" s="14">
        <v>44324</v>
      </c>
      <c r="G84" s="12">
        <f t="shared" si="5"/>
        <v>8</v>
      </c>
      <c r="H84" s="12">
        <f t="shared" si="6"/>
        <v>5</v>
      </c>
      <c r="I84" s="12">
        <f t="shared" si="7"/>
        <v>2021</v>
      </c>
    </row>
    <row r="85" spans="3:9" x14ac:dyDescent="0.25">
      <c r="C85" s="12">
        <v>81</v>
      </c>
      <c r="D85" s="12" t="s">
        <v>6</v>
      </c>
      <c r="E85" s="16">
        <v>24000</v>
      </c>
      <c r="F85" s="14">
        <v>44328</v>
      </c>
      <c r="G85" s="12">
        <f t="shared" si="5"/>
        <v>12</v>
      </c>
      <c r="H85" s="12">
        <f t="shared" si="6"/>
        <v>5</v>
      </c>
      <c r="I85" s="12">
        <f t="shared" si="7"/>
        <v>2021</v>
      </c>
    </row>
    <row r="86" spans="3:9" x14ac:dyDescent="0.25">
      <c r="C86" s="12">
        <v>82</v>
      </c>
      <c r="D86" s="12" t="s">
        <v>6</v>
      </c>
      <c r="E86" s="16">
        <v>24000</v>
      </c>
      <c r="F86" s="14">
        <v>44330</v>
      </c>
      <c r="G86" s="12">
        <f t="shared" si="5"/>
        <v>14</v>
      </c>
      <c r="H86" s="12">
        <f t="shared" si="6"/>
        <v>5</v>
      </c>
      <c r="I86" s="12">
        <f t="shared" si="7"/>
        <v>2021</v>
      </c>
    </row>
    <row r="87" spans="3:9" x14ac:dyDescent="0.25">
      <c r="C87" s="12">
        <v>83</v>
      </c>
      <c r="D87" s="12" t="s">
        <v>34</v>
      </c>
      <c r="E87" s="16">
        <v>19000</v>
      </c>
      <c r="F87" s="14">
        <v>44330</v>
      </c>
      <c r="G87" s="12">
        <f t="shared" si="5"/>
        <v>14</v>
      </c>
      <c r="H87" s="12">
        <f t="shared" si="6"/>
        <v>5</v>
      </c>
      <c r="I87" s="12">
        <f t="shared" si="7"/>
        <v>2021</v>
      </c>
    </row>
    <row r="88" spans="3:9" x14ac:dyDescent="0.25">
      <c r="C88" s="12">
        <v>84</v>
      </c>
      <c r="D88" s="12" t="s">
        <v>6</v>
      </c>
      <c r="E88" s="16">
        <v>20000</v>
      </c>
      <c r="F88" s="14">
        <v>44331</v>
      </c>
      <c r="G88" s="12">
        <f t="shared" si="5"/>
        <v>15</v>
      </c>
      <c r="H88" s="12">
        <f t="shared" si="6"/>
        <v>5</v>
      </c>
      <c r="I88" s="12">
        <f t="shared" si="7"/>
        <v>2021</v>
      </c>
    </row>
    <row r="89" spans="3:9" x14ac:dyDescent="0.25">
      <c r="C89" s="12">
        <v>85</v>
      </c>
      <c r="D89" s="12" t="s">
        <v>6</v>
      </c>
      <c r="E89" s="16">
        <v>21000</v>
      </c>
      <c r="F89" s="14">
        <v>44332</v>
      </c>
      <c r="G89" s="12">
        <f t="shared" si="5"/>
        <v>16</v>
      </c>
      <c r="H89" s="12">
        <f t="shared" si="6"/>
        <v>5</v>
      </c>
      <c r="I89" s="12">
        <f t="shared" si="7"/>
        <v>2021</v>
      </c>
    </row>
    <row r="90" spans="3:9" x14ac:dyDescent="0.25">
      <c r="C90" s="12">
        <v>86</v>
      </c>
      <c r="D90" s="12" t="s">
        <v>36</v>
      </c>
      <c r="E90" s="16">
        <v>14000</v>
      </c>
      <c r="F90" s="14">
        <v>44332</v>
      </c>
      <c r="G90" s="12">
        <f t="shared" si="5"/>
        <v>16</v>
      </c>
      <c r="H90" s="12">
        <f t="shared" si="6"/>
        <v>5</v>
      </c>
      <c r="I90" s="12">
        <f t="shared" si="7"/>
        <v>2021</v>
      </c>
    </row>
    <row r="91" spans="3:9" x14ac:dyDescent="0.25">
      <c r="C91" s="12">
        <v>87</v>
      </c>
      <c r="D91" s="12" t="s">
        <v>37</v>
      </c>
      <c r="E91" s="16">
        <v>22000</v>
      </c>
      <c r="F91" s="14">
        <v>44332</v>
      </c>
      <c r="G91" s="12">
        <f t="shared" si="5"/>
        <v>16</v>
      </c>
      <c r="H91" s="12">
        <f t="shared" si="6"/>
        <v>5</v>
      </c>
      <c r="I91" s="12">
        <f t="shared" si="7"/>
        <v>2021</v>
      </c>
    </row>
    <row r="92" spans="3:9" x14ac:dyDescent="0.25">
      <c r="C92" s="12">
        <v>88</v>
      </c>
      <c r="D92" s="12" t="s">
        <v>34</v>
      </c>
      <c r="E92" s="16">
        <v>19000</v>
      </c>
      <c r="F92" s="14">
        <v>44334</v>
      </c>
      <c r="G92" s="12">
        <f t="shared" si="5"/>
        <v>18</v>
      </c>
      <c r="H92" s="12">
        <f t="shared" si="6"/>
        <v>5</v>
      </c>
      <c r="I92" s="12">
        <f t="shared" si="7"/>
        <v>2021</v>
      </c>
    </row>
    <row r="93" spans="3:9" x14ac:dyDescent="0.25">
      <c r="C93" s="12">
        <v>89</v>
      </c>
      <c r="D93" s="12" t="s">
        <v>5</v>
      </c>
      <c r="E93" s="16">
        <v>14000</v>
      </c>
      <c r="F93" s="14">
        <v>44335</v>
      </c>
      <c r="G93" s="12">
        <f t="shared" si="5"/>
        <v>19</v>
      </c>
      <c r="H93" s="12">
        <f t="shared" si="6"/>
        <v>5</v>
      </c>
      <c r="I93" s="12">
        <f t="shared" si="7"/>
        <v>2021</v>
      </c>
    </row>
    <row r="94" spans="3:9" x14ac:dyDescent="0.25">
      <c r="C94" s="12">
        <v>90</v>
      </c>
      <c r="D94" s="12" t="s">
        <v>5</v>
      </c>
      <c r="E94" s="16">
        <v>20000</v>
      </c>
      <c r="F94" s="14">
        <v>44336</v>
      </c>
      <c r="G94" s="12">
        <f t="shared" si="5"/>
        <v>20</v>
      </c>
      <c r="H94" s="12">
        <f t="shared" si="6"/>
        <v>5</v>
      </c>
      <c r="I94" s="12">
        <f t="shared" si="7"/>
        <v>2021</v>
      </c>
    </row>
    <row r="95" spans="3:9" x14ac:dyDescent="0.25">
      <c r="C95" s="12">
        <v>91</v>
      </c>
      <c r="D95" s="12" t="s">
        <v>5</v>
      </c>
      <c r="E95" s="16">
        <v>15000</v>
      </c>
      <c r="F95" s="14">
        <v>44338</v>
      </c>
      <c r="G95" s="12">
        <f t="shared" si="5"/>
        <v>22</v>
      </c>
      <c r="H95" s="12">
        <f t="shared" si="6"/>
        <v>5</v>
      </c>
      <c r="I95" s="12">
        <f t="shared" si="7"/>
        <v>2021</v>
      </c>
    </row>
    <row r="96" spans="3:9" x14ac:dyDescent="0.25">
      <c r="C96" s="12">
        <v>92</v>
      </c>
      <c r="D96" s="12" t="s">
        <v>36</v>
      </c>
      <c r="E96" s="16">
        <v>17000</v>
      </c>
      <c r="F96" s="14">
        <v>44339</v>
      </c>
      <c r="G96" s="12">
        <f t="shared" si="5"/>
        <v>23</v>
      </c>
      <c r="H96" s="12">
        <f t="shared" si="6"/>
        <v>5</v>
      </c>
      <c r="I96" s="12">
        <f t="shared" si="7"/>
        <v>2021</v>
      </c>
    </row>
    <row r="97" spans="3:9" x14ac:dyDescent="0.25">
      <c r="C97" s="12">
        <v>93</v>
      </c>
      <c r="D97" s="12" t="s">
        <v>6</v>
      </c>
      <c r="E97" s="16">
        <v>13000</v>
      </c>
      <c r="F97" s="14">
        <v>44341</v>
      </c>
      <c r="G97" s="12">
        <f t="shared" si="5"/>
        <v>25</v>
      </c>
      <c r="H97" s="12">
        <f t="shared" si="6"/>
        <v>5</v>
      </c>
      <c r="I97" s="12">
        <f t="shared" si="7"/>
        <v>2021</v>
      </c>
    </row>
    <row r="98" spans="3:9" x14ac:dyDescent="0.25">
      <c r="C98" s="12">
        <v>94</v>
      </c>
      <c r="D98" s="12" t="s">
        <v>6</v>
      </c>
      <c r="E98" s="16">
        <v>24000</v>
      </c>
      <c r="F98" s="14">
        <v>44341</v>
      </c>
      <c r="G98" s="12">
        <f t="shared" si="5"/>
        <v>25</v>
      </c>
      <c r="H98" s="12">
        <f t="shared" si="6"/>
        <v>5</v>
      </c>
      <c r="I98" s="12">
        <f t="shared" si="7"/>
        <v>2021</v>
      </c>
    </row>
    <row r="99" spans="3:9" x14ac:dyDescent="0.25">
      <c r="C99" s="12">
        <v>95</v>
      </c>
      <c r="D99" s="12" t="s">
        <v>37</v>
      </c>
      <c r="E99" s="16">
        <v>16000</v>
      </c>
      <c r="F99" s="14">
        <v>44341</v>
      </c>
      <c r="G99" s="12">
        <f t="shared" si="5"/>
        <v>25</v>
      </c>
      <c r="H99" s="12">
        <f t="shared" si="6"/>
        <v>5</v>
      </c>
      <c r="I99" s="12">
        <f t="shared" si="7"/>
        <v>2021</v>
      </c>
    </row>
    <row r="100" spans="3:9" x14ac:dyDescent="0.25">
      <c r="C100" s="12">
        <v>96</v>
      </c>
      <c r="D100" s="12" t="s">
        <v>35</v>
      </c>
      <c r="E100" s="16">
        <v>15000</v>
      </c>
      <c r="F100" s="14">
        <v>44342</v>
      </c>
      <c r="G100" s="12">
        <f t="shared" si="5"/>
        <v>26</v>
      </c>
      <c r="H100" s="12">
        <f t="shared" si="6"/>
        <v>5</v>
      </c>
      <c r="I100" s="12">
        <f t="shared" si="7"/>
        <v>2021</v>
      </c>
    </row>
    <row r="101" spans="3:9" x14ac:dyDescent="0.25">
      <c r="C101" s="12">
        <v>97</v>
      </c>
      <c r="D101" s="12" t="s">
        <v>35</v>
      </c>
      <c r="E101" s="16">
        <v>15000</v>
      </c>
      <c r="F101" s="14">
        <v>44342</v>
      </c>
      <c r="G101" s="12">
        <f t="shared" si="5"/>
        <v>26</v>
      </c>
      <c r="H101" s="12">
        <f t="shared" si="6"/>
        <v>5</v>
      </c>
      <c r="I101" s="12">
        <f t="shared" si="7"/>
        <v>2021</v>
      </c>
    </row>
    <row r="102" spans="3:9" x14ac:dyDescent="0.25">
      <c r="C102" s="12">
        <v>98</v>
      </c>
      <c r="D102" s="12" t="s">
        <v>35</v>
      </c>
      <c r="E102" s="16">
        <v>21000</v>
      </c>
      <c r="F102" s="14">
        <v>44342</v>
      </c>
      <c r="G102" s="12">
        <f t="shared" si="5"/>
        <v>26</v>
      </c>
      <c r="H102" s="12">
        <f t="shared" si="6"/>
        <v>5</v>
      </c>
      <c r="I102" s="12">
        <f t="shared" si="7"/>
        <v>2021</v>
      </c>
    </row>
    <row r="103" spans="3:9" x14ac:dyDescent="0.25">
      <c r="C103" s="12">
        <v>99</v>
      </c>
      <c r="D103" s="12" t="s">
        <v>36</v>
      </c>
      <c r="E103" s="16">
        <v>23000</v>
      </c>
      <c r="F103" s="14">
        <v>44342</v>
      </c>
      <c r="G103" s="12">
        <f t="shared" si="5"/>
        <v>26</v>
      </c>
      <c r="H103" s="12">
        <f t="shared" si="6"/>
        <v>5</v>
      </c>
      <c r="I103" s="12">
        <f t="shared" si="7"/>
        <v>2021</v>
      </c>
    </row>
    <row r="104" spans="3:9" x14ac:dyDescent="0.25">
      <c r="C104" s="12">
        <v>100</v>
      </c>
      <c r="D104" s="12" t="s">
        <v>6</v>
      </c>
      <c r="E104" s="16">
        <v>22000</v>
      </c>
      <c r="F104" s="14">
        <v>44343</v>
      </c>
      <c r="G104" s="12">
        <f t="shared" si="5"/>
        <v>27</v>
      </c>
      <c r="H104" s="12">
        <f t="shared" si="6"/>
        <v>5</v>
      </c>
      <c r="I104" s="12">
        <f t="shared" si="7"/>
        <v>2021</v>
      </c>
    </row>
    <row r="105" spans="3:9" x14ac:dyDescent="0.25">
      <c r="C105" s="12">
        <v>101</v>
      </c>
      <c r="D105" s="12" t="s">
        <v>5</v>
      </c>
      <c r="E105" s="16">
        <v>12000</v>
      </c>
      <c r="F105" s="14">
        <v>44343</v>
      </c>
      <c r="G105" s="12">
        <f t="shared" si="5"/>
        <v>27</v>
      </c>
      <c r="H105" s="12">
        <f t="shared" si="6"/>
        <v>5</v>
      </c>
      <c r="I105" s="12">
        <f t="shared" si="7"/>
        <v>2021</v>
      </c>
    </row>
    <row r="106" spans="3:9" x14ac:dyDescent="0.25">
      <c r="C106" s="12">
        <v>102</v>
      </c>
      <c r="D106" s="12" t="s">
        <v>5</v>
      </c>
      <c r="E106" s="16">
        <v>18000</v>
      </c>
      <c r="F106" s="14">
        <v>44344</v>
      </c>
      <c r="G106" s="12">
        <f t="shared" si="5"/>
        <v>28</v>
      </c>
      <c r="H106" s="12">
        <f t="shared" si="6"/>
        <v>5</v>
      </c>
      <c r="I106" s="12">
        <f t="shared" si="7"/>
        <v>2021</v>
      </c>
    </row>
    <row r="107" spans="3:9" x14ac:dyDescent="0.25">
      <c r="C107" s="12">
        <v>103</v>
      </c>
      <c r="D107" s="12" t="s">
        <v>5</v>
      </c>
      <c r="E107" s="16">
        <v>16000</v>
      </c>
      <c r="F107" s="14">
        <v>44344</v>
      </c>
      <c r="G107" s="12">
        <f t="shared" si="5"/>
        <v>28</v>
      </c>
      <c r="H107" s="12">
        <f t="shared" si="6"/>
        <v>5</v>
      </c>
      <c r="I107" s="12">
        <f t="shared" si="7"/>
        <v>2021</v>
      </c>
    </row>
    <row r="108" spans="3:9" x14ac:dyDescent="0.25">
      <c r="C108" s="12">
        <v>104</v>
      </c>
      <c r="D108" s="12" t="s">
        <v>34</v>
      </c>
      <c r="E108" s="16">
        <v>28000</v>
      </c>
      <c r="F108" s="14">
        <v>44344</v>
      </c>
      <c r="G108" s="12">
        <f t="shared" si="5"/>
        <v>28</v>
      </c>
      <c r="H108" s="12">
        <f t="shared" si="6"/>
        <v>5</v>
      </c>
      <c r="I108" s="12">
        <f t="shared" si="7"/>
        <v>2021</v>
      </c>
    </row>
    <row r="109" spans="3:9" x14ac:dyDescent="0.25">
      <c r="C109" s="12">
        <v>105</v>
      </c>
      <c r="D109" s="12" t="s">
        <v>5</v>
      </c>
      <c r="E109" s="16">
        <v>11000</v>
      </c>
      <c r="F109" s="14">
        <v>44345</v>
      </c>
      <c r="G109" s="12">
        <f t="shared" si="5"/>
        <v>29</v>
      </c>
      <c r="H109" s="12">
        <f t="shared" si="6"/>
        <v>5</v>
      </c>
      <c r="I109" s="12">
        <f t="shared" si="7"/>
        <v>2021</v>
      </c>
    </row>
    <row r="110" spans="3:9" x14ac:dyDescent="0.25">
      <c r="C110" s="12">
        <v>106</v>
      </c>
      <c r="D110" s="12" t="s">
        <v>36</v>
      </c>
      <c r="E110" s="16">
        <v>22000</v>
      </c>
      <c r="F110" s="14">
        <v>44346</v>
      </c>
      <c r="G110" s="12">
        <f t="shared" si="5"/>
        <v>30</v>
      </c>
      <c r="H110" s="12">
        <f t="shared" si="6"/>
        <v>5</v>
      </c>
      <c r="I110" s="12">
        <f t="shared" si="7"/>
        <v>2021</v>
      </c>
    </row>
    <row r="111" spans="3:9" x14ac:dyDescent="0.25">
      <c r="C111" s="12">
        <v>107</v>
      </c>
      <c r="D111" s="12" t="s">
        <v>6</v>
      </c>
      <c r="E111" s="16">
        <v>12000</v>
      </c>
      <c r="F111" s="14">
        <v>44351</v>
      </c>
      <c r="G111" s="12">
        <f t="shared" si="5"/>
        <v>4</v>
      </c>
      <c r="H111" s="12">
        <f t="shared" si="6"/>
        <v>6</v>
      </c>
      <c r="I111" s="12">
        <f t="shared" si="7"/>
        <v>2021</v>
      </c>
    </row>
    <row r="112" spans="3:9" x14ac:dyDescent="0.25">
      <c r="C112" s="12">
        <v>108</v>
      </c>
      <c r="D112" s="12" t="s">
        <v>5</v>
      </c>
      <c r="E112" s="16">
        <v>20000</v>
      </c>
      <c r="F112" s="14">
        <v>44351</v>
      </c>
      <c r="G112" s="12">
        <f t="shared" si="5"/>
        <v>4</v>
      </c>
      <c r="H112" s="12">
        <f t="shared" si="6"/>
        <v>6</v>
      </c>
      <c r="I112" s="12">
        <f t="shared" si="7"/>
        <v>2021</v>
      </c>
    </row>
    <row r="113" spans="3:9" x14ac:dyDescent="0.25">
      <c r="C113" s="12">
        <v>109</v>
      </c>
      <c r="D113" s="12" t="s">
        <v>5</v>
      </c>
      <c r="E113" s="16">
        <v>15000</v>
      </c>
      <c r="F113" s="14">
        <v>44357</v>
      </c>
      <c r="G113" s="12">
        <f t="shared" si="5"/>
        <v>10</v>
      </c>
      <c r="H113" s="12">
        <f t="shared" si="6"/>
        <v>6</v>
      </c>
      <c r="I113" s="12">
        <f t="shared" si="7"/>
        <v>2021</v>
      </c>
    </row>
    <row r="114" spans="3:9" x14ac:dyDescent="0.25">
      <c r="C114" s="12">
        <v>110</v>
      </c>
      <c r="D114" s="12" t="s">
        <v>36</v>
      </c>
      <c r="E114" s="16">
        <v>16000</v>
      </c>
      <c r="F114" s="14">
        <v>44358</v>
      </c>
      <c r="G114" s="12">
        <f t="shared" si="5"/>
        <v>11</v>
      </c>
      <c r="H114" s="12">
        <f t="shared" si="6"/>
        <v>6</v>
      </c>
      <c r="I114" s="12">
        <f t="shared" si="7"/>
        <v>2021</v>
      </c>
    </row>
    <row r="115" spans="3:9" x14ac:dyDescent="0.25">
      <c r="C115" s="12">
        <v>111</v>
      </c>
      <c r="D115" s="12" t="s">
        <v>6</v>
      </c>
      <c r="E115" s="16">
        <v>19000</v>
      </c>
      <c r="F115" s="14">
        <v>44367</v>
      </c>
      <c r="G115" s="12">
        <f t="shared" si="5"/>
        <v>20</v>
      </c>
      <c r="H115" s="12">
        <f t="shared" si="6"/>
        <v>6</v>
      </c>
      <c r="I115" s="12">
        <f t="shared" si="7"/>
        <v>2021</v>
      </c>
    </row>
    <row r="116" spans="3:9" x14ac:dyDescent="0.25">
      <c r="C116" s="12">
        <v>112</v>
      </c>
      <c r="D116" s="12" t="s">
        <v>36</v>
      </c>
      <c r="E116" s="16">
        <v>21000</v>
      </c>
      <c r="F116" s="14">
        <v>44367</v>
      </c>
      <c r="G116" s="12">
        <f t="shared" si="5"/>
        <v>20</v>
      </c>
      <c r="H116" s="12">
        <f t="shared" si="6"/>
        <v>6</v>
      </c>
      <c r="I116" s="12">
        <f t="shared" si="7"/>
        <v>2021</v>
      </c>
    </row>
    <row r="117" spans="3:9" x14ac:dyDescent="0.25">
      <c r="C117" s="12">
        <v>113</v>
      </c>
      <c r="D117" s="12" t="s">
        <v>36</v>
      </c>
      <c r="E117" s="16">
        <v>22000</v>
      </c>
      <c r="F117" s="14">
        <v>44370</v>
      </c>
      <c r="G117" s="12">
        <f t="shared" si="5"/>
        <v>23</v>
      </c>
      <c r="H117" s="12">
        <f t="shared" si="6"/>
        <v>6</v>
      </c>
      <c r="I117" s="12">
        <f t="shared" si="7"/>
        <v>2021</v>
      </c>
    </row>
    <row r="118" spans="3:9" x14ac:dyDescent="0.25">
      <c r="C118" s="12">
        <v>114</v>
      </c>
      <c r="D118" s="12" t="s">
        <v>6</v>
      </c>
      <c r="E118" s="16">
        <v>7000</v>
      </c>
      <c r="F118" s="14">
        <v>44372</v>
      </c>
      <c r="G118" s="12">
        <f t="shared" si="5"/>
        <v>25</v>
      </c>
      <c r="H118" s="12">
        <f t="shared" si="6"/>
        <v>6</v>
      </c>
      <c r="I118" s="12">
        <f t="shared" si="7"/>
        <v>2021</v>
      </c>
    </row>
    <row r="119" spans="3:9" x14ac:dyDescent="0.25">
      <c r="C119" s="12">
        <v>115</v>
      </c>
      <c r="D119" s="12" t="s">
        <v>6</v>
      </c>
      <c r="E119" s="16">
        <v>11000</v>
      </c>
      <c r="F119" s="14">
        <v>44373</v>
      </c>
      <c r="G119" s="12">
        <f t="shared" si="5"/>
        <v>26</v>
      </c>
      <c r="H119" s="12">
        <f t="shared" si="6"/>
        <v>6</v>
      </c>
      <c r="I119" s="12">
        <f t="shared" si="7"/>
        <v>2021</v>
      </c>
    </row>
    <row r="120" spans="3:9" x14ac:dyDescent="0.25">
      <c r="C120" s="12">
        <v>116</v>
      </c>
      <c r="D120" s="12" t="s">
        <v>35</v>
      </c>
      <c r="E120" s="16">
        <v>24000</v>
      </c>
      <c r="F120" s="14">
        <v>44374</v>
      </c>
      <c r="G120" s="12">
        <f t="shared" si="5"/>
        <v>27</v>
      </c>
      <c r="H120" s="12">
        <f t="shared" si="6"/>
        <v>6</v>
      </c>
      <c r="I120" s="12">
        <f t="shared" si="7"/>
        <v>2021</v>
      </c>
    </row>
    <row r="121" spans="3:9" x14ac:dyDescent="0.25">
      <c r="C121" s="12">
        <v>117</v>
      </c>
      <c r="D121" s="12" t="s">
        <v>5</v>
      </c>
      <c r="E121" s="16">
        <v>16000</v>
      </c>
      <c r="F121" s="14">
        <v>44379</v>
      </c>
      <c r="G121" s="12">
        <f t="shared" si="5"/>
        <v>2</v>
      </c>
      <c r="H121" s="12">
        <f t="shared" si="6"/>
        <v>7</v>
      </c>
      <c r="I121" s="12">
        <f t="shared" si="7"/>
        <v>2021</v>
      </c>
    </row>
    <row r="122" spans="3:9" x14ac:dyDescent="0.25">
      <c r="C122" s="12">
        <v>118</v>
      </c>
      <c r="D122" s="12" t="s">
        <v>6</v>
      </c>
      <c r="E122" s="16">
        <v>17000</v>
      </c>
      <c r="F122" s="14">
        <v>44379</v>
      </c>
      <c r="G122" s="12">
        <f t="shared" si="5"/>
        <v>2</v>
      </c>
      <c r="H122" s="12">
        <f t="shared" si="6"/>
        <v>7</v>
      </c>
      <c r="I122" s="12">
        <f t="shared" si="7"/>
        <v>2021</v>
      </c>
    </row>
    <row r="123" spans="3:9" x14ac:dyDescent="0.25">
      <c r="C123" s="12">
        <v>119</v>
      </c>
      <c r="D123" s="12" t="s">
        <v>6</v>
      </c>
      <c r="E123" s="16">
        <v>18000</v>
      </c>
      <c r="F123" s="14">
        <v>44382</v>
      </c>
      <c r="G123" s="12">
        <f t="shared" si="5"/>
        <v>5</v>
      </c>
      <c r="H123" s="12">
        <f t="shared" si="6"/>
        <v>7</v>
      </c>
      <c r="I123" s="12">
        <f t="shared" si="7"/>
        <v>2021</v>
      </c>
    </row>
    <row r="124" spans="3:9" x14ac:dyDescent="0.25">
      <c r="C124" s="12">
        <v>120</v>
      </c>
      <c r="D124" s="12" t="s">
        <v>35</v>
      </c>
      <c r="E124" s="16">
        <v>19000</v>
      </c>
      <c r="F124" s="14">
        <v>44384</v>
      </c>
      <c r="G124" s="12">
        <f t="shared" si="5"/>
        <v>7</v>
      </c>
      <c r="H124" s="12">
        <f t="shared" si="6"/>
        <v>7</v>
      </c>
      <c r="I124" s="12">
        <f t="shared" si="7"/>
        <v>2021</v>
      </c>
    </row>
    <row r="125" spans="3:9" x14ac:dyDescent="0.25">
      <c r="C125" s="12">
        <v>121</v>
      </c>
      <c r="D125" s="12" t="s">
        <v>36</v>
      </c>
      <c r="E125" s="16">
        <v>20000</v>
      </c>
      <c r="F125" s="14">
        <v>44388</v>
      </c>
      <c r="G125" s="12">
        <f t="shared" si="5"/>
        <v>11</v>
      </c>
      <c r="H125" s="12">
        <f t="shared" si="6"/>
        <v>7</v>
      </c>
      <c r="I125" s="12">
        <f t="shared" si="7"/>
        <v>2021</v>
      </c>
    </row>
    <row r="126" spans="3:9" x14ac:dyDescent="0.25">
      <c r="C126" s="12">
        <v>122</v>
      </c>
      <c r="D126" s="12" t="s">
        <v>35</v>
      </c>
      <c r="E126" s="16">
        <v>20000</v>
      </c>
      <c r="F126" s="14">
        <v>44390</v>
      </c>
      <c r="G126" s="12">
        <f t="shared" si="5"/>
        <v>13</v>
      </c>
      <c r="H126" s="12">
        <f t="shared" si="6"/>
        <v>7</v>
      </c>
      <c r="I126" s="12">
        <f t="shared" si="7"/>
        <v>2021</v>
      </c>
    </row>
    <row r="127" spans="3:9" x14ac:dyDescent="0.25">
      <c r="C127" s="12">
        <v>123</v>
      </c>
      <c r="D127" s="12" t="s">
        <v>35</v>
      </c>
      <c r="E127" s="16">
        <v>15000</v>
      </c>
      <c r="F127" s="14">
        <v>44397</v>
      </c>
      <c r="G127" s="12">
        <f t="shared" si="5"/>
        <v>20</v>
      </c>
      <c r="H127" s="12">
        <f t="shared" si="6"/>
        <v>7</v>
      </c>
      <c r="I127" s="12">
        <f t="shared" si="7"/>
        <v>2021</v>
      </c>
    </row>
    <row r="128" spans="3:9" x14ac:dyDescent="0.25">
      <c r="C128" s="12">
        <v>124</v>
      </c>
      <c r="D128" s="12" t="s">
        <v>35</v>
      </c>
      <c r="E128" s="16">
        <v>27000</v>
      </c>
      <c r="F128" s="14">
        <v>44397</v>
      </c>
      <c r="G128" s="12">
        <f t="shared" si="5"/>
        <v>20</v>
      </c>
      <c r="H128" s="12">
        <f t="shared" si="6"/>
        <v>7</v>
      </c>
      <c r="I128" s="12">
        <f t="shared" si="7"/>
        <v>2021</v>
      </c>
    </row>
    <row r="129" spans="3:9" x14ac:dyDescent="0.25">
      <c r="C129" s="12">
        <v>125</v>
      </c>
      <c r="D129" s="12" t="s">
        <v>5</v>
      </c>
      <c r="E129" s="16">
        <v>11000</v>
      </c>
      <c r="F129" s="14">
        <v>44397</v>
      </c>
      <c r="G129" s="12">
        <f t="shared" si="5"/>
        <v>20</v>
      </c>
      <c r="H129" s="12">
        <f t="shared" si="6"/>
        <v>7</v>
      </c>
      <c r="I129" s="12">
        <f t="shared" si="7"/>
        <v>2021</v>
      </c>
    </row>
    <row r="130" spans="3:9" x14ac:dyDescent="0.25">
      <c r="C130" s="12">
        <v>126</v>
      </c>
      <c r="D130" s="12" t="s">
        <v>36</v>
      </c>
      <c r="E130" s="16">
        <v>21000</v>
      </c>
      <c r="F130" s="14">
        <v>44397</v>
      </c>
      <c r="G130" s="12">
        <f t="shared" si="5"/>
        <v>20</v>
      </c>
      <c r="H130" s="12">
        <f t="shared" si="6"/>
        <v>7</v>
      </c>
      <c r="I130" s="12">
        <f t="shared" si="7"/>
        <v>2021</v>
      </c>
    </row>
    <row r="131" spans="3:9" x14ac:dyDescent="0.25">
      <c r="C131" s="12">
        <v>127</v>
      </c>
      <c r="D131" s="12" t="s">
        <v>35</v>
      </c>
      <c r="E131" s="16">
        <v>8000</v>
      </c>
      <c r="F131" s="14">
        <v>44399</v>
      </c>
      <c r="G131" s="12">
        <f t="shared" si="5"/>
        <v>22</v>
      </c>
      <c r="H131" s="12">
        <f t="shared" si="6"/>
        <v>7</v>
      </c>
      <c r="I131" s="12">
        <f t="shared" si="7"/>
        <v>2021</v>
      </c>
    </row>
    <row r="132" spans="3:9" x14ac:dyDescent="0.25">
      <c r="C132" s="12">
        <v>128</v>
      </c>
      <c r="D132" s="12" t="s">
        <v>6</v>
      </c>
      <c r="E132" s="16">
        <v>17000</v>
      </c>
      <c r="F132" s="14">
        <v>44400</v>
      </c>
      <c r="G132" s="12">
        <f t="shared" si="5"/>
        <v>23</v>
      </c>
      <c r="H132" s="12">
        <f t="shared" si="6"/>
        <v>7</v>
      </c>
      <c r="I132" s="12">
        <f t="shared" si="7"/>
        <v>2021</v>
      </c>
    </row>
    <row r="133" spans="3:9" x14ac:dyDescent="0.25">
      <c r="C133" s="12">
        <v>129</v>
      </c>
      <c r="D133" s="12" t="s">
        <v>36</v>
      </c>
      <c r="E133" s="16">
        <v>16000</v>
      </c>
      <c r="F133" s="14">
        <v>44402</v>
      </c>
      <c r="G133" s="12">
        <f t="shared" si="5"/>
        <v>25</v>
      </c>
      <c r="H133" s="12">
        <f t="shared" si="6"/>
        <v>7</v>
      </c>
      <c r="I133" s="12">
        <f t="shared" si="7"/>
        <v>2021</v>
      </c>
    </row>
    <row r="134" spans="3:9" x14ac:dyDescent="0.25">
      <c r="C134" s="12">
        <v>130</v>
      </c>
      <c r="D134" s="12" t="s">
        <v>34</v>
      </c>
      <c r="E134" s="16">
        <v>18000</v>
      </c>
      <c r="F134" s="14">
        <v>44405</v>
      </c>
      <c r="G134" s="12">
        <f t="shared" ref="G134:G197" si="8">DAY(F134)</f>
        <v>28</v>
      </c>
      <c r="H134" s="12">
        <f t="shared" ref="H134:H197" si="9">MONTH(F134)</f>
        <v>7</v>
      </c>
      <c r="I134" s="12">
        <f t="shared" ref="I134:I197" si="10">YEAR(F134)</f>
        <v>2021</v>
      </c>
    </row>
    <row r="135" spans="3:9" x14ac:dyDescent="0.25">
      <c r="C135" s="12">
        <v>131</v>
      </c>
      <c r="D135" s="12" t="s">
        <v>5</v>
      </c>
      <c r="E135" s="16">
        <v>22000</v>
      </c>
      <c r="F135" s="14">
        <v>44406</v>
      </c>
      <c r="G135" s="12">
        <f t="shared" si="8"/>
        <v>29</v>
      </c>
      <c r="H135" s="12">
        <f t="shared" si="9"/>
        <v>7</v>
      </c>
      <c r="I135" s="12">
        <f t="shared" si="10"/>
        <v>2021</v>
      </c>
    </row>
    <row r="136" spans="3:9" x14ac:dyDescent="0.25">
      <c r="C136" s="12">
        <v>132</v>
      </c>
      <c r="D136" s="12" t="s">
        <v>6</v>
      </c>
      <c r="E136" s="16">
        <v>22000</v>
      </c>
      <c r="F136" s="14">
        <v>44407</v>
      </c>
      <c r="G136" s="12">
        <f t="shared" si="8"/>
        <v>30</v>
      </c>
      <c r="H136" s="12">
        <f t="shared" si="9"/>
        <v>7</v>
      </c>
      <c r="I136" s="12">
        <f t="shared" si="10"/>
        <v>2021</v>
      </c>
    </row>
    <row r="137" spans="3:9" x14ac:dyDescent="0.25">
      <c r="C137" s="12">
        <v>133</v>
      </c>
      <c r="D137" s="12" t="s">
        <v>6</v>
      </c>
      <c r="E137" s="16">
        <v>9000</v>
      </c>
      <c r="F137" s="14">
        <v>44408</v>
      </c>
      <c r="G137" s="12">
        <f t="shared" si="8"/>
        <v>31</v>
      </c>
      <c r="H137" s="12">
        <f t="shared" si="9"/>
        <v>7</v>
      </c>
      <c r="I137" s="12">
        <f t="shared" si="10"/>
        <v>2021</v>
      </c>
    </row>
    <row r="138" spans="3:9" x14ac:dyDescent="0.25">
      <c r="C138" s="12">
        <v>134</v>
      </c>
      <c r="D138" s="12" t="s">
        <v>37</v>
      </c>
      <c r="E138" s="16">
        <v>18000</v>
      </c>
      <c r="F138" s="14">
        <v>44408</v>
      </c>
      <c r="G138" s="12">
        <f t="shared" si="8"/>
        <v>31</v>
      </c>
      <c r="H138" s="12">
        <f t="shared" si="9"/>
        <v>7</v>
      </c>
      <c r="I138" s="12">
        <f t="shared" si="10"/>
        <v>2021</v>
      </c>
    </row>
    <row r="139" spans="3:9" x14ac:dyDescent="0.25">
      <c r="C139" s="12">
        <v>135</v>
      </c>
      <c r="D139" s="12" t="s">
        <v>6</v>
      </c>
      <c r="E139" s="16">
        <v>23000</v>
      </c>
      <c r="F139" s="14">
        <v>44409</v>
      </c>
      <c r="G139" s="12">
        <f t="shared" si="8"/>
        <v>1</v>
      </c>
      <c r="H139" s="12">
        <f t="shared" si="9"/>
        <v>8</v>
      </c>
      <c r="I139" s="12">
        <f t="shared" si="10"/>
        <v>2021</v>
      </c>
    </row>
    <row r="140" spans="3:9" x14ac:dyDescent="0.25">
      <c r="C140" s="12">
        <v>136</v>
      </c>
      <c r="D140" s="12" t="s">
        <v>36</v>
      </c>
      <c r="E140" s="16">
        <v>14000</v>
      </c>
      <c r="F140" s="14">
        <v>44409</v>
      </c>
      <c r="G140" s="12">
        <f t="shared" si="8"/>
        <v>1</v>
      </c>
      <c r="H140" s="12">
        <f t="shared" si="9"/>
        <v>8</v>
      </c>
      <c r="I140" s="12">
        <f t="shared" si="10"/>
        <v>2021</v>
      </c>
    </row>
    <row r="141" spans="3:9" x14ac:dyDescent="0.25">
      <c r="C141" s="12">
        <v>137</v>
      </c>
      <c r="D141" s="12" t="s">
        <v>35</v>
      </c>
      <c r="E141" s="16">
        <v>8000</v>
      </c>
      <c r="F141" s="14">
        <v>44411</v>
      </c>
      <c r="G141" s="12">
        <f t="shared" si="8"/>
        <v>3</v>
      </c>
      <c r="H141" s="12">
        <f t="shared" si="9"/>
        <v>8</v>
      </c>
      <c r="I141" s="12">
        <f t="shared" si="10"/>
        <v>2021</v>
      </c>
    </row>
    <row r="142" spans="3:9" x14ac:dyDescent="0.25">
      <c r="C142" s="12">
        <v>138</v>
      </c>
      <c r="D142" s="12" t="s">
        <v>36</v>
      </c>
      <c r="E142" s="16">
        <v>27000</v>
      </c>
      <c r="F142" s="14">
        <v>44420</v>
      </c>
      <c r="G142" s="12">
        <f t="shared" si="8"/>
        <v>12</v>
      </c>
      <c r="H142" s="12">
        <f t="shared" si="9"/>
        <v>8</v>
      </c>
      <c r="I142" s="12">
        <f t="shared" si="10"/>
        <v>2021</v>
      </c>
    </row>
    <row r="143" spans="3:9" x14ac:dyDescent="0.25">
      <c r="C143" s="12">
        <v>139</v>
      </c>
      <c r="D143" s="12" t="s">
        <v>6</v>
      </c>
      <c r="E143" s="16">
        <v>13000</v>
      </c>
      <c r="F143" s="14">
        <v>44421</v>
      </c>
      <c r="G143" s="12">
        <f t="shared" si="8"/>
        <v>13</v>
      </c>
      <c r="H143" s="12">
        <f t="shared" si="9"/>
        <v>8</v>
      </c>
      <c r="I143" s="12">
        <f t="shared" si="10"/>
        <v>2021</v>
      </c>
    </row>
    <row r="144" spans="3:9" x14ac:dyDescent="0.25">
      <c r="C144" s="12">
        <v>140</v>
      </c>
      <c r="D144" s="12" t="s">
        <v>34</v>
      </c>
      <c r="E144" s="16">
        <v>15000</v>
      </c>
      <c r="F144" s="14">
        <v>44427</v>
      </c>
      <c r="G144" s="12">
        <f t="shared" si="8"/>
        <v>19</v>
      </c>
      <c r="H144" s="12">
        <f t="shared" si="9"/>
        <v>8</v>
      </c>
      <c r="I144" s="12">
        <f t="shared" si="10"/>
        <v>2021</v>
      </c>
    </row>
    <row r="145" spans="3:9" x14ac:dyDescent="0.25">
      <c r="C145" s="12">
        <v>141</v>
      </c>
      <c r="D145" s="12" t="s">
        <v>5</v>
      </c>
      <c r="E145" s="16">
        <v>24000</v>
      </c>
      <c r="F145" s="14">
        <v>44431</v>
      </c>
      <c r="G145" s="12">
        <f t="shared" si="8"/>
        <v>23</v>
      </c>
      <c r="H145" s="12">
        <f t="shared" si="9"/>
        <v>8</v>
      </c>
      <c r="I145" s="12">
        <f t="shared" si="10"/>
        <v>2021</v>
      </c>
    </row>
    <row r="146" spans="3:9" x14ac:dyDescent="0.25">
      <c r="C146" s="12">
        <v>142</v>
      </c>
      <c r="D146" s="12" t="s">
        <v>5</v>
      </c>
      <c r="E146" s="16">
        <v>16000</v>
      </c>
      <c r="F146" s="14">
        <v>44432</v>
      </c>
      <c r="G146" s="12">
        <f t="shared" si="8"/>
        <v>24</v>
      </c>
      <c r="H146" s="12">
        <f t="shared" si="9"/>
        <v>8</v>
      </c>
      <c r="I146" s="12">
        <f t="shared" si="10"/>
        <v>2021</v>
      </c>
    </row>
    <row r="147" spans="3:9" x14ac:dyDescent="0.25">
      <c r="C147" s="12">
        <v>143</v>
      </c>
      <c r="D147" s="12" t="s">
        <v>36</v>
      </c>
      <c r="E147" s="16">
        <v>12000</v>
      </c>
      <c r="F147" s="14">
        <v>44433</v>
      </c>
      <c r="G147" s="12">
        <f t="shared" si="8"/>
        <v>25</v>
      </c>
      <c r="H147" s="12">
        <f t="shared" si="9"/>
        <v>8</v>
      </c>
      <c r="I147" s="12">
        <f t="shared" si="10"/>
        <v>2021</v>
      </c>
    </row>
    <row r="148" spans="3:9" x14ac:dyDescent="0.25">
      <c r="C148" s="12">
        <v>144</v>
      </c>
      <c r="D148" s="12" t="s">
        <v>5</v>
      </c>
      <c r="E148" s="16">
        <v>26000</v>
      </c>
      <c r="F148" s="14">
        <v>44435</v>
      </c>
      <c r="G148" s="12">
        <f t="shared" si="8"/>
        <v>27</v>
      </c>
      <c r="H148" s="12">
        <f t="shared" si="9"/>
        <v>8</v>
      </c>
      <c r="I148" s="12">
        <f t="shared" si="10"/>
        <v>2021</v>
      </c>
    </row>
    <row r="149" spans="3:9" x14ac:dyDescent="0.25">
      <c r="C149" s="12">
        <v>145</v>
      </c>
      <c r="D149" s="12" t="s">
        <v>34</v>
      </c>
      <c r="E149" s="16">
        <v>17000</v>
      </c>
      <c r="F149" s="14">
        <v>44436</v>
      </c>
      <c r="G149" s="12">
        <f t="shared" si="8"/>
        <v>28</v>
      </c>
      <c r="H149" s="12">
        <f t="shared" si="9"/>
        <v>8</v>
      </c>
      <c r="I149" s="12">
        <f t="shared" si="10"/>
        <v>2021</v>
      </c>
    </row>
    <row r="150" spans="3:9" x14ac:dyDescent="0.25">
      <c r="C150" s="12">
        <v>146</v>
      </c>
      <c r="D150" s="12" t="s">
        <v>5</v>
      </c>
      <c r="E150" s="16">
        <v>22000</v>
      </c>
      <c r="F150" s="14">
        <v>44437</v>
      </c>
      <c r="G150" s="12">
        <f t="shared" si="8"/>
        <v>29</v>
      </c>
      <c r="H150" s="12">
        <f t="shared" si="9"/>
        <v>8</v>
      </c>
      <c r="I150" s="12">
        <f t="shared" si="10"/>
        <v>2021</v>
      </c>
    </row>
    <row r="151" spans="3:9" x14ac:dyDescent="0.25">
      <c r="C151" s="12">
        <v>147</v>
      </c>
      <c r="D151" s="12" t="s">
        <v>37</v>
      </c>
      <c r="E151" s="16">
        <v>22000</v>
      </c>
      <c r="F151" s="14">
        <v>44437</v>
      </c>
      <c r="G151" s="12">
        <f t="shared" si="8"/>
        <v>29</v>
      </c>
      <c r="H151" s="12">
        <f t="shared" si="9"/>
        <v>8</v>
      </c>
      <c r="I151" s="12">
        <f t="shared" si="10"/>
        <v>2021</v>
      </c>
    </row>
    <row r="152" spans="3:9" x14ac:dyDescent="0.25">
      <c r="C152" s="12">
        <v>148</v>
      </c>
      <c r="D152" s="12" t="s">
        <v>6</v>
      </c>
      <c r="E152" s="16">
        <v>21000</v>
      </c>
      <c r="F152" s="14">
        <v>44440</v>
      </c>
      <c r="G152" s="12">
        <f t="shared" si="8"/>
        <v>1</v>
      </c>
      <c r="H152" s="12">
        <f t="shared" si="9"/>
        <v>9</v>
      </c>
      <c r="I152" s="12">
        <f t="shared" si="10"/>
        <v>2021</v>
      </c>
    </row>
    <row r="153" spans="3:9" x14ac:dyDescent="0.25">
      <c r="C153" s="12">
        <v>149</v>
      </c>
      <c r="D153" s="12" t="s">
        <v>6</v>
      </c>
      <c r="E153" s="16">
        <v>17000</v>
      </c>
      <c r="F153" s="14">
        <v>44440</v>
      </c>
      <c r="G153" s="12">
        <f t="shared" si="8"/>
        <v>1</v>
      </c>
      <c r="H153" s="12">
        <f t="shared" si="9"/>
        <v>9</v>
      </c>
      <c r="I153" s="12">
        <f t="shared" si="10"/>
        <v>2021</v>
      </c>
    </row>
    <row r="154" spans="3:9" x14ac:dyDescent="0.25">
      <c r="C154" s="12">
        <v>150</v>
      </c>
      <c r="D154" s="12" t="s">
        <v>6</v>
      </c>
      <c r="E154" s="16">
        <v>8000</v>
      </c>
      <c r="F154" s="14">
        <v>44441</v>
      </c>
      <c r="G154" s="12">
        <f t="shared" si="8"/>
        <v>2</v>
      </c>
      <c r="H154" s="12">
        <f t="shared" si="9"/>
        <v>9</v>
      </c>
      <c r="I154" s="12">
        <f t="shared" si="10"/>
        <v>2021</v>
      </c>
    </row>
    <row r="155" spans="3:9" x14ac:dyDescent="0.25">
      <c r="C155" s="12">
        <v>151</v>
      </c>
      <c r="D155" s="12" t="s">
        <v>6</v>
      </c>
      <c r="E155" s="16">
        <v>17000</v>
      </c>
      <c r="F155" s="14">
        <v>44444</v>
      </c>
      <c r="G155" s="12">
        <f t="shared" si="8"/>
        <v>5</v>
      </c>
      <c r="H155" s="12">
        <f t="shared" si="9"/>
        <v>9</v>
      </c>
      <c r="I155" s="12">
        <f t="shared" si="10"/>
        <v>2021</v>
      </c>
    </row>
    <row r="156" spans="3:9" x14ac:dyDescent="0.25">
      <c r="C156" s="12">
        <v>152</v>
      </c>
      <c r="D156" s="12" t="s">
        <v>6</v>
      </c>
      <c r="E156" s="16">
        <v>27000</v>
      </c>
      <c r="F156" s="14">
        <v>44446</v>
      </c>
      <c r="G156" s="12">
        <f t="shared" si="8"/>
        <v>7</v>
      </c>
      <c r="H156" s="12">
        <f t="shared" si="9"/>
        <v>9</v>
      </c>
      <c r="I156" s="12">
        <f t="shared" si="10"/>
        <v>2021</v>
      </c>
    </row>
    <row r="157" spans="3:9" x14ac:dyDescent="0.25">
      <c r="C157" s="12">
        <v>153</v>
      </c>
      <c r="D157" s="12" t="s">
        <v>6</v>
      </c>
      <c r="E157" s="16">
        <v>26000</v>
      </c>
      <c r="F157" s="14">
        <v>44447</v>
      </c>
      <c r="G157" s="12">
        <f t="shared" si="8"/>
        <v>8</v>
      </c>
      <c r="H157" s="12">
        <f t="shared" si="9"/>
        <v>9</v>
      </c>
      <c r="I157" s="12">
        <f t="shared" si="10"/>
        <v>2021</v>
      </c>
    </row>
    <row r="158" spans="3:9" x14ac:dyDescent="0.25">
      <c r="C158" s="12">
        <v>154</v>
      </c>
      <c r="D158" s="12" t="s">
        <v>36</v>
      </c>
      <c r="E158" s="16">
        <v>11000</v>
      </c>
      <c r="F158" s="14">
        <v>44448</v>
      </c>
      <c r="G158" s="12">
        <f t="shared" si="8"/>
        <v>9</v>
      </c>
      <c r="H158" s="12">
        <f t="shared" si="9"/>
        <v>9</v>
      </c>
      <c r="I158" s="12">
        <f t="shared" si="10"/>
        <v>2021</v>
      </c>
    </row>
    <row r="159" spans="3:9" x14ac:dyDescent="0.25">
      <c r="C159" s="12">
        <v>155</v>
      </c>
      <c r="D159" s="12" t="s">
        <v>36</v>
      </c>
      <c r="E159" s="16">
        <v>17000</v>
      </c>
      <c r="F159" s="14">
        <v>44448</v>
      </c>
      <c r="G159" s="12">
        <f t="shared" si="8"/>
        <v>9</v>
      </c>
      <c r="H159" s="12">
        <f t="shared" si="9"/>
        <v>9</v>
      </c>
      <c r="I159" s="12">
        <f t="shared" si="10"/>
        <v>2021</v>
      </c>
    </row>
    <row r="160" spans="3:9" x14ac:dyDescent="0.25">
      <c r="C160" s="12">
        <v>156</v>
      </c>
      <c r="D160" s="12" t="s">
        <v>5</v>
      </c>
      <c r="E160" s="16">
        <v>26000</v>
      </c>
      <c r="F160" s="14">
        <v>44450</v>
      </c>
      <c r="G160" s="12">
        <f t="shared" si="8"/>
        <v>11</v>
      </c>
      <c r="H160" s="12">
        <f t="shared" si="9"/>
        <v>9</v>
      </c>
      <c r="I160" s="12">
        <f t="shared" si="10"/>
        <v>2021</v>
      </c>
    </row>
    <row r="161" spans="3:9" x14ac:dyDescent="0.25">
      <c r="C161" s="12">
        <v>157</v>
      </c>
      <c r="D161" s="12" t="s">
        <v>6</v>
      </c>
      <c r="E161" s="16">
        <v>26000</v>
      </c>
      <c r="F161" s="14">
        <v>44450</v>
      </c>
      <c r="G161" s="12">
        <f t="shared" si="8"/>
        <v>11</v>
      </c>
      <c r="H161" s="12">
        <f t="shared" si="9"/>
        <v>9</v>
      </c>
      <c r="I161" s="12">
        <f t="shared" si="10"/>
        <v>2021</v>
      </c>
    </row>
    <row r="162" spans="3:9" x14ac:dyDescent="0.25">
      <c r="C162" s="12">
        <v>158</v>
      </c>
      <c r="D162" s="12" t="s">
        <v>6</v>
      </c>
      <c r="E162" s="16">
        <v>27000</v>
      </c>
      <c r="F162" s="14">
        <v>44454</v>
      </c>
      <c r="G162" s="12">
        <f t="shared" si="8"/>
        <v>15</v>
      </c>
      <c r="H162" s="12">
        <f t="shared" si="9"/>
        <v>9</v>
      </c>
      <c r="I162" s="12">
        <f t="shared" si="10"/>
        <v>2021</v>
      </c>
    </row>
    <row r="163" spans="3:9" x14ac:dyDescent="0.25">
      <c r="C163" s="12">
        <v>159</v>
      </c>
      <c r="D163" s="12" t="s">
        <v>35</v>
      </c>
      <c r="E163" s="16">
        <v>23000</v>
      </c>
      <c r="F163" s="14">
        <v>44457</v>
      </c>
      <c r="G163" s="12">
        <f t="shared" si="8"/>
        <v>18</v>
      </c>
      <c r="H163" s="12">
        <f t="shared" si="9"/>
        <v>9</v>
      </c>
      <c r="I163" s="12">
        <f t="shared" si="10"/>
        <v>2021</v>
      </c>
    </row>
    <row r="164" spans="3:9" x14ac:dyDescent="0.25">
      <c r="C164" s="12">
        <v>160</v>
      </c>
      <c r="D164" s="12" t="s">
        <v>36</v>
      </c>
      <c r="E164" s="16">
        <v>14000</v>
      </c>
      <c r="F164" s="14">
        <v>44458</v>
      </c>
      <c r="G164" s="12">
        <f t="shared" si="8"/>
        <v>19</v>
      </c>
      <c r="H164" s="12">
        <f t="shared" si="9"/>
        <v>9</v>
      </c>
      <c r="I164" s="12">
        <f t="shared" si="10"/>
        <v>2021</v>
      </c>
    </row>
    <row r="165" spans="3:9" x14ac:dyDescent="0.25">
      <c r="C165" s="12">
        <v>161</v>
      </c>
      <c r="D165" s="12" t="s">
        <v>6</v>
      </c>
      <c r="E165" s="16">
        <v>25000</v>
      </c>
      <c r="F165" s="14">
        <v>44459</v>
      </c>
      <c r="G165" s="12">
        <f t="shared" si="8"/>
        <v>20</v>
      </c>
      <c r="H165" s="12">
        <f t="shared" si="9"/>
        <v>9</v>
      </c>
      <c r="I165" s="12">
        <f t="shared" si="10"/>
        <v>2021</v>
      </c>
    </row>
    <row r="166" spans="3:9" x14ac:dyDescent="0.25">
      <c r="C166" s="12">
        <v>162</v>
      </c>
      <c r="D166" s="12" t="s">
        <v>5</v>
      </c>
      <c r="E166" s="16">
        <v>20000</v>
      </c>
      <c r="F166" s="14">
        <v>44464</v>
      </c>
      <c r="G166" s="12">
        <f t="shared" si="8"/>
        <v>25</v>
      </c>
      <c r="H166" s="12">
        <f t="shared" si="9"/>
        <v>9</v>
      </c>
      <c r="I166" s="12">
        <f t="shared" si="10"/>
        <v>2021</v>
      </c>
    </row>
    <row r="167" spans="3:9" x14ac:dyDescent="0.25">
      <c r="C167" s="12">
        <v>163</v>
      </c>
      <c r="D167" s="12" t="s">
        <v>36</v>
      </c>
      <c r="E167" s="16">
        <v>24000</v>
      </c>
      <c r="F167" s="14">
        <v>44464</v>
      </c>
      <c r="G167" s="12">
        <f t="shared" si="8"/>
        <v>25</v>
      </c>
      <c r="H167" s="12">
        <f t="shared" si="9"/>
        <v>9</v>
      </c>
      <c r="I167" s="12">
        <f t="shared" si="10"/>
        <v>2021</v>
      </c>
    </row>
    <row r="168" spans="3:9" x14ac:dyDescent="0.25">
      <c r="C168" s="12">
        <v>164</v>
      </c>
      <c r="D168" s="12" t="s">
        <v>34</v>
      </c>
      <c r="E168" s="16">
        <v>15000</v>
      </c>
      <c r="F168" s="14">
        <v>44465</v>
      </c>
      <c r="G168" s="12">
        <f t="shared" si="8"/>
        <v>26</v>
      </c>
      <c r="H168" s="12">
        <f t="shared" si="9"/>
        <v>9</v>
      </c>
      <c r="I168" s="12">
        <f t="shared" si="10"/>
        <v>2021</v>
      </c>
    </row>
    <row r="169" spans="3:9" x14ac:dyDescent="0.25">
      <c r="C169" s="12">
        <v>165</v>
      </c>
      <c r="D169" s="12" t="s">
        <v>35</v>
      </c>
      <c r="E169" s="16">
        <v>24000</v>
      </c>
      <c r="F169" s="14">
        <v>44466</v>
      </c>
      <c r="G169" s="12">
        <f t="shared" si="8"/>
        <v>27</v>
      </c>
      <c r="H169" s="12">
        <f t="shared" si="9"/>
        <v>9</v>
      </c>
      <c r="I169" s="12">
        <f t="shared" si="10"/>
        <v>2021</v>
      </c>
    </row>
    <row r="170" spans="3:9" x14ac:dyDescent="0.25">
      <c r="C170" s="12">
        <v>166</v>
      </c>
      <c r="D170" s="12" t="s">
        <v>6</v>
      </c>
      <c r="E170" s="16">
        <v>19000</v>
      </c>
      <c r="F170" s="14">
        <v>44468</v>
      </c>
      <c r="G170" s="12">
        <f t="shared" si="8"/>
        <v>29</v>
      </c>
      <c r="H170" s="12">
        <f t="shared" si="9"/>
        <v>9</v>
      </c>
      <c r="I170" s="12">
        <f t="shared" si="10"/>
        <v>2021</v>
      </c>
    </row>
    <row r="171" spans="3:9" x14ac:dyDescent="0.25">
      <c r="C171" s="12">
        <v>167</v>
      </c>
      <c r="D171" s="12" t="s">
        <v>34</v>
      </c>
      <c r="E171" s="16">
        <v>8000</v>
      </c>
      <c r="F171" s="14">
        <v>44468</v>
      </c>
      <c r="G171" s="12">
        <f t="shared" si="8"/>
        <v>29</v>
      </c>
      <c r="H171" s="12">
        <f t="shared" si="9"/>
        <v>9</v>
      </c>
      <c r="I171" s="12">
        <f t="shared" si="10"/>
        <v>2021</v>
      </c>
    </row>
    <row r="172" spans="3:9" x14ac:dyDescent="0.25">
      <c r="C172" s="12">
        <v>168</v>
      </c>
      <c r="D172" s="12" t="s">
        <v>6</v>
      </c>
      <c r="E172" s="16">
        <v>21000</v>
      </c>
      <c r="F172" s="14">
        <v>44472</v>
      </c>
      <c r="G172" s="12">
        <f t="shared" si="8"/>
        <v>3</v>
      </c>
      <c r="H172" s="12">
        <f t="shared" si="9"/>
        <v>10</v>
      </c>
      <c r="I172" s="12">
        <f t="shared" si="10"/>
        <v>2021</v>
      </c>
    </row>
    <row r="173" spans="3:9" x14ac:dyDescent="0.25">
      <c r="C173" s="12">
        <v>169</v>
      </c>
      <c r="D173" s="12" t="s">
        <v>34</v>
      </c>
      <c r="E173" s="16">
        <v>26000</v>
      </c>
      <c r="F173" s="14">
        <v>44473</v>
      </c>
      <c r="G173" s="12">
        <f t="shared" si="8"/>
        <v>4</v>
      </c>
      <c r="H173" s="12">
        <f t="shared" si="9"/>
        <v>10</v>
      </c>
      <c r="I173" s="12">
        <f t="shared" si="10"/>
        <v>2021</v>
      </c>
    </row>
    <row r="174" spans="3:9" x14ac:dyDescent="0.25">
      <c r="C174" s="12">
        <v>170</v>
      </c>
      <c r="D174" s="12" t="s">
        <v>6</v>
      </c>
      <c r="E174" s="16">
        <v>22000</v>
      </c>
      <c r="F174" s="14">
        <v>44476</v>
      </c>
      <c r="G174" s="12">
        <f t="shared" si="8"/>
        <v>7</v>
      </c>
      <c r="H174" s="12">
        <f t="shared" si="9"/>
        <v>10</v>
      </c>
      <c r="I174" s="12">
        <f t="shared" si="10"/>
        <v>2021</v>
      </c>
    </row>
    <row r="175" spans="3:9" x14ac:dyDescent="0.25">
      <c r="C175" s="12">
        <v>171</v>
      </c>
      <c r="D175" s="12" t="s">
        <v>34</v>
      </c>
      <c r="E175" s="16">
        <v>12000</v>
      </c>
      <c r="F175" s="14">
        <v>44479</v>
      </c>
      <c r="G175" s="12">
        <f t="shared" si="8"/>
        <v>10</v>
      </c>
      <c r="H175" s="12">
        <f t="shared" si="9"/>
        <v>10</v>
      </c>
      <c r="I175" s="12">
        <f t="shared" si="10"/>
        <v>2021</v>
      </c>
    </row>
    <row r="176" spans="3:9" x14ac:dyDescent="0.25">
      <c r="C176" s="12">
        <v>172</v>
      </c>
      <c r="D176" s="12" t="s">
        <v>5</v>
      </c>
      <c r="E176" s="16">
        <v>17000</v>
      </c>
      <c r="F176" s="14">
        <v>44485</v>
      </c>
      <c r="G176" s="12">
        <f t="shared" si="8"/>
        <v>16</v>
      </c>
      <c r="H176" s="12">
        <f t="shared" si="9"/>
        <v>10</v>
      </c>
      <c r="I176" s="12">
        <f t="shared" si="10"/>
        <v>2021</v>
      </c>
    </row>
    <row r="177" spans="3:9" x14ac:dyDescent="0.25">
      <c r="C177" s="12">
        <v>173</v>
      </c>
      <c r="D177" s="12" t="s">
        <v>5</v>
      </c>
      <c r="E177" s="16">
        <v>16000</v>
      </c>
      <c r="F177" s="14">
        <v>44492</v>
      </c>
      <c r="G177" s="12">
        <f t="shared" si="8"/>
        <v>23</v>
      </c>
      <c r="H177" s="12">
        <f t="shared" si="9"/>
        <v>10</v>
      </c>
      <c r="I177" s="12">
        <f t="shared" si="10"/>
        <v>2021</v>
      </c>
    </row>
    <row r="178" spans="3:9" x14ac:dyDescent="0.25">
      <c r="C178" s="12">
        <v>174</v>
      </c>
      <c r="D178" s="12" t="s">
        <v>6</v>
      </c>
      <c r="E178" s="16">
        <v>21000</v>
      </c>
      <c r="F178" s="14">
        <v>44492</v>
      </c>
      <c r="G178" s="12">
        <f t="shared" si="8"/>
        <v>23</v>
      </c>
      <c r="H178" s="12">
        <f t="shared" si="9"/>
        <v>10</v>
      </c>
      <c r="I178" s="12">
        <f t="shared" si="10"/>
        <v>2021</v>
      </c>
    </row>
    <row r="179" spans="3:9" x14ac:dyDescent="0.25">
      <c r="C179" s="12">
        <v>175</v>
      </c>
      <c r="D179" s="12" t="s">
        <v>6</v>
      </c>
      <c r="E179" s="16">
        <v>17000</v>
      </c>
      <c r="F179" s="14">
        <v>44494</v>
      </c>
      <c r="G179" s="12">
        <f t="shared" si="8"/>
        <v>25</v>
      </c>
      <c r="H179" s="12">
        <f t="shared" si="9"/>
        <v>10</v>
      </c>
      <c r="I179" s="12">
        <f t="shared" si="10"/>
        <v>2021</v>
      </c>
    </row>
    <row r="180" spans="3:9" x14ac:dyDescent="0.25">
      <c r="C180" s="12">
        <v>176</v>
      </c>
      <c r="D180" s="12" t="s">
        <v>6</v>
      </c>
      <c r="E180" s="16">
        <v>22000</v>
      </c>
      <c r="F180" s="14">
        <v>44495</v>
      </c>
      <c r="G180" s="12">
        <f t="shared" si="8"/>
        <v>26</v>
      </c>
      <c r="H180" s="12">
        <f t="shared" si="9"/>
        <v>10</v>
      </c>
      <c r="I180" s="12">
        <f t="shared" si="10"/>
        <v>2021</v>
      </c>
    </row>
    <row r="181" spans="3:9" x14ac:dyDescent="0.25">
      <c r="C181" s="12">
        <v>177</v>
      </c>
      <c r="D181" s="12" t="s">
        <v>6</v>
      </c>
      <c r="E181" s="16">
        <v>17000</v>
      </c>
      <c r="F181" s="14">
        <v>44495</v>
      </c>
      <c r="G181" s="12">
        <f t="shared" si="8"/>
        <v>26</v>
      </c>
      <c r="H181" s="12">
        <f t="shared" si="9"/>
        <v>10</v>
      </c>
      <c r="I181" s="12">
        <f t="shared" si="10"/>
        <v>2021</v>
      </c>
    </row>
    <row r="182" spans="3:9" x14ac:dyDescent="0.25">
      <c r="C182" s="12">
        <v>178</v>
      </c>
      <c r="D182" s="12" t="s">
        <v>37</v>
      </c>
      <c r="E182" s="16">
        <v>18000</v>
      </c>
      <c r="F182" s="14">
        <v>44495</v>
      </c>
      <c r="G182" s="12">
        <f t="shared" si="8"/>
        <v>26</v>
      </c>
      <c r="H182" s="12">
        <f t="shared" si="9"/>
        <v>10</v>
      </c>
      <c r="I182" s="12">
        <f t="shared" si="10"/>
        <v>2021</v>
      </c>
    </row>
    <row r="183" spans="3:9" x14ac:dyDescent="0.25">
      <c r="C183" s="12">
        <v>179</v>
      </c>
      <c r="D183" s="12" t="s">
        <v>35</v>
      </c>
      <c r="E183" s="16">
        <v>12000</v>
      </c>
      <c r="F183" s="14">
        <v>44502</v>
      </c>
      <c r="G183" s="12">
        <f t="shared" si="8"/>
        <v>2</v>
      </c>
      <c r="H183" s="12">
        <f t="shared" si="9"/>
        <v>11</v>
      </c>
      <c r="I183" s="12">
        <f t="shared" si="10"/>
        <v>2021</v>
      </c>
    </row>
    <row r="184" spans="3:9" x14ac:dyDescent="0.25">
      <c r="C184" s="12">
        <v>180</v>
      </c>
      <c r="D184" s="12" t="s">
        <v>6</v>
      </c>
      <c r="E184" s="16">
        <v>13000</v>
      </c>
      <c r="F184" s="14">
        <v>44503</v>
      </c>
      <c r="G184" s="12">
        <f t="shared" si="8"/>
        <v>3</v>
      </c>
      <c r="H184" s="12">
        <f t="shared" si="9"/>
        <v>11</v>
      </c>
      <c r="I184" s="12">
        <f t="shared" si="10"/>
        <v>2021</v>
      </c>
    </row>
    <row r="185" spans="3:9" x14ac:dyDescent="0.25">
      <c r="C185" s="12">
        <v>181</v>
      </c>
      <c r="D185" s="12" t="s">
        <v>34</v>
      </c>
      <c r="E185" s="16">
        <v>20000</v>
      </c>
      <c r="F185" s="14">
        <v>44503</v>
      </c>
      <c r="G185" s="12">
        <f t="shared" si="8"/>
        <v>3</v>
      </c>
      <c r="H185" s="12">
        <f t="shared" si="9"/>
        <v>11</v>
      </c>
      <c r="I185" s="12">
        <f t="shared" si="10"/>
        <v>2021</v>
      </c>
    </row>
    <row r="186" spans="3:9" x14ac:dyDescent="0.25">
      <c r="C186" s="12">
        <v>182</v>
      </c>
      <c r="D186" s="12" t="s">
        <v>5</v>
      </c>
      <c r="E186" s="16">
        <v>11000</v>
      </c>
      <c r="F186" s="14">
        <v>44509</v>
      </c>
      <c r="G186" s="12">
        <f t="shared" si="8"/>
        <v>9</v>
      </c>
      <c r="H186" s="12">
        <f t="shared" si="9"/>
        <v>11</v>
      </c>
      <c r="I186" s="12">
        <f t="shared" si="10"/>
        <v>2021</v>
      </c>
    </row>
    <row r="187" spans="3:9" x14ac:dyDescent="0.25">
      <c r="C187" s="12">
        <v>183</v>
      </c>
      <c r="D187" s="12" t="s">
        <v>5</v>
      </c>
      <c r="E187" s="16">
        <v>21000</v>
      </c>
      <c r="F187" s="14">
        <v>44512</v>
      </c>
      <c r="G187" s="12">
        <f t="shared" si="8"/>
        <v>12</v>
      </c>
      <c r="H187" s="12">
        <f t="shared" si="9"/>
        <v>11</v>
      </c>
      <c r="I187" s="12">
        <f t="shared" si="10"/>
        <v>2021</v>
      </c>
    </row>
    <row r="188" spans="3:9" x14ac:dyDescent="0.25">
      <c r="C188" s="12">
        <v>184</v>
      </c>
      <c r="D188" s="12" t="s">
        <v>6</v>
      </c>
      <c r="E188" s="16">
        <v>27000</v>
      </c>
      <c r="F188" s="14">
        <v>44515</v>
      </c>
      <c r="G188" s="12">
        <f t="shared" si="8"/>
        <v>15</v>
      </c>
      <c r="H188" s="12">
        <f t="shared" si="9"/>
        <v>11</v>
      </c>
      <c r="I188" s="12">
        <f t="shared" si="10"/>
        <v>2021</v>
      </c>
    </row>
    <row r="189" spans="3:9" x14ac:dyDescent="0.25">
      <c r="C189" s="12">
        <v>185</v>
      </c>
      <c r="D189" s="12" t="s">
        <v>34</v>
      </c>
      <c r="E189" s="16">
        <v>14000</v>
      </c>
      <c r="F189" s="14">
        <v>44525</v>
      </c>
      <c r="G189" s="12">
        <f t="shared" si="8"/>
        <v>25</v>
      </c>
      <c r="H189" s="12">
        <f t="shared" si="9"/>
        <v>11</v>
      </c>
      <c r="I189" s="12">
        <f t="shared" si="10"/>
        <v>2021</v>
      </c>
    </row>
    <row r="190" spans="3:9" x14ac:dyDescent="0.25">
      <c r="C190" s="12">
        <v>186</v>
      </c>
      <c r="D190" s="12" t="s">
        <v>36</v>
      </c>
      <c r="E190" s="16">
        <v>7000</v>
      </c>
      <c r="F190" s="14">
        <v>44525</v>
      </c>
      <c r="G190" s="12">
        <f t="shared" si="8"/>
        <v>25</v>
      </c>
      <c r="H190" s="12">
        <f t="shared" si="9"/>
        <v>11</v>
      </c>
      <c r="I190" s="12">
        <f t="shared" si="10"/>
        <v>2021</v>
      </c>
    </row>
    <row r="191" spans="3:9" x14ac:dyDescent="0.25">
      <c r="C191" s="12">
        <v>187</v>
      </c>
      <c r="D191" s="12" t="s">
        <v>35</v>
      </c>
      <c r="E191" s="16">
        <v>28000</v>
      </c>
      <c r="F191" s="14">
        <v>44526</v>
      </c>
      <c r="G191" s="12">
        <f t="shared" si="8"/>
        <v>26</v>
      </c>
      <c r="H191" s="12">
        <f t="shared" si="9"/>
        <v>11</v>
      </c>
      <c r="I191" s="12">
        <f t="shared" si="10"/>
        <v>2021</v>
      </c>
    </row>
    <row r="192" spans="3:9" x14ac:dyDescent="0.25">
      <c r="C192" s="12">
        <v>188</v>
      </c>
      <c r="D192" s="12" t="s">
        <v>35</v>
      </c>
      <c r="E192" s="16">
        <v>25000</v>
      </c>
      <c r="F192" s="14">
        <v>44528</v>
      </c>
      <c r="G192" s="12">
        <f t="shared" si="8"/>
        <v>28</v>
      </c>
      <c r="H192" s="12">
        <f t="shared" si="9"/>
        <v>11</v>
      </c>
      <c r="I192" s="12">
        <f t="shared" si="10"/>
        <v>2021</v>
      </c>
    </row>
    <row r="193" spans="3:9" x14ac:dyDescent="0.25">
      <c r="C193" s="12">
        <v>189</v>
      </c>
      <c r="D193" s="12" t="s">
        <v>6</v>
      </c>
      <c r="E193" s="16">
        <v>22000</v>
      </c>
      <c r="F193" s="14">
        <v>44528</v>
      </c>
      <c r="G193" s="12">
        <f t="shared" si="8"/>
        <v>28</v>
      </c>
      <c r="H193" s="12">
        <f t="shared" si="9"/>
        <v>11</v>
      </c>
      <c r="I193" s="12">
        <f t="shared" si="10"/>
        <v>2021</v>
      </c>
    </row>
    <row r="194" spans="3:9" x14ac:dyDescent="0.25">
      <c r="C194" s="12">
        <v>190</v>
      </c>
      <c r="D194" s="12" t="s">
        <v>5</v>
      </c>
      <c r="E194" s="16">
        <v>15000</v>
      </c>
      <c r="F194" s="14">
        <v>44529</v>
      </c>
      <c r="G194" s="12">
        <f t="shared" si="8"/>
        <v>29</v>
      </c>
      <c r="H194" s="12">
        <f t="shared" si="9"/>
        <v>11</v>
      </c>
      <c r="I194" s="12">
        <f t="shared" si="10"/>
        <v>2021</v>
      </c>
    </row>
    <row r="195" spans="3:9" x14ac:dyDescent="0.25">
      <c r="C195" s="12">
        <v>191</v>
      </c>
      <c r="D195" s="12" t="s">
        <v>6</v>
      </c>
      <c r="E195" s="16">
        <v>25000</v>
      </c>
      <c r="F195" s="14">
        <v>44530</v>
      </c>
      <c r="G195" s="12">
        <f t="shared" si="8"/>
        <v>30</v>
      </c>
      <c r="H195" s="12">
        <f t="shared" si="9"/>
        <v>11</v>
      </c>
      <c r="I195" s="12">
        <f t="shared" si="10"/>
        <v>2021</v>
      </c>
    </row>
    <row r="196" spans="3:9" x14ac:dyDescent="0.25">
      <c r="C196" s="12">
        <v>192</v>
      </c>
      <c r="D196" s="12" t="s">
        <v>34</v>
      </c>
      <c r="E196" s="16">
        <v>23000</v>
      </c>
      <c r="F196" s="14">
        <v>44532</v>
      </c>
      <c r="G196" s="12">
        <f t="shared" si="8"/>
        <v>2</v>
      </c>
      <c r="H196" s="12">
        <f t="shared" si="9"/>
        <v>12</v>
      </c>
      <c r="I196" s="12">
        <f t="shared" si="10"/>
        <v>2021</v>
      </c>
    </row>
    <row r="197" spans="3:9" x14ac:dyDescent="0.25">
      <c r="C197" s="12">
        <v>193</v>
      </c>
      <c r="D197" s="12" t="s">
        <v>34</v>
      </c>
      <c r="E197" s="16">
        <v>27000</v>
      </c>
      <c r="F197" s="14">
        <v>44534</v>
      </c>
      <c r="G197" s="12">
        <f t="shared" si="8"/>
        <v>4</v>
      </c>
      <c r="H197" s="12">
        <f t="shared" si="9"/>
        <v>12</v>
      </c>
      <c r="I197" s="12">
        <f t="shared" si="10"/>
        <v>2021</v>
      </c>
    </row>
    <row r="198" spans="3:9" x14ac:dyDescent="0.25">
      <c r="C198" s="12">
        <v>194</v>
      </c>
      <c r="D198" s="12" t="s">
        <v>5</v>
      </c>
      <c r="E198" s="16">
        <v>26000</v>
      </c>
      <c r="F198" s="14">
        <v>44535</v>
      </c>
      <c r="G198" s="12">
        <f t="shared" ref="G198:G204" si="11">DAY(F198)</f>
        <v>5</v>
      </c>
      <c r="H198" s="12">
        <f t="shared" ref="H198:H204" si="12">MONTH(F198)</f>
        <v>12</v>
      </c>
      <c r="I198" s="12">
        <f t="shared" ref="I198:I204" si="13">YEAR(F198)</f>
        <v>2021</v>
      </c>
    </row>
    <row r="199" spans="3:9" x14ac:dyDescent="0.25">
      <c r="C199" s="12">
        <v>195</v>
      </c>
      <c r="D199" s="12" t="s">
        <v>37</v>
      </c>
      <c r="E199" s="16">
        <v>17000</v>
      </c>
      <c r="F199" s="14">
        <v>44536</v>
      </c>
      <c r="G199" s="12">
        <f t="shared" si="11"/>
        <v>6</v>
      </c>
      <c r="H199" s="12">
        <f t="shared" si="12"/>
        <v>12</v>
      </c>
      <c r="I199" s="12">
        <f t="shared" si="13"/>
        <v>2021</v>
      </c>
    </row>
    <row r="200" spans="3:9" x14ac:dyDescent="0.25">
      <c r="C200" s="12">
        <v>196</v>
      </c>
      <c r="D200" s="12" t="s">
        <v>6</v>
      </c>
      <c r="E200" s="16">
        <v>16000</v>
      </c>
      <c r="F200" s="14">
        <v>44542</v>
      </c>
      <c r="G200" s="12">
        <f t="shared" si="11"/>
        <v>12</v>
      </c>
      <c r="H200" s="12">
        <f t="shared" si="12"/>
        <v>12</v>
      </c>
      <c r="I200" s="12">
        <f t="shared" si="13"/>
        <v>2021</v>
      </c>
    </row>
    <row r="201" spans="3:9" x14ac:dyDescent="0.25">
      <c r="C201" s="12">
        <v>197</v>
      </c>
      <c r="D201" s="12" t="s">
        <v>6</v>
      </c>
      <c r="E201" s="16">
        <v>28000</v>
      </c>
      <c r="F201" s="14">
        <v>44542</v>
      </c>
      <c r="G201" s="12">
        <f t="shared" si="11"/>
        <v>12</v>
      </c>
      <c r="H201" s="12">
        <f t="shared" si="12"/>
        <v>12</v>
      </c>
      <c r="I201" s="12">
        <f t="shared" si="13"/>
        <v>2021</v>
      </c>
    </row>
    <row r="202" spans="3:9" x14ac:dyDescent="0.25">
      <c r="C202" s="12">
        <v>198</v>
      </c>
      <c r="D202" s="12" t="s">
        <v>6</v>
      </c>
      <c r="E202" s="16">
        <v>14000</v>
      </c>
      <c r="F202" s="14">
        <v>44542</v>
      </c>
      <c r="G202" s="12">
        <f t="shared" si="11"/>
        <v>12</v>
      </c>
      <c r="H202" s="12">
        <f t="shared" si="12"/>
        <v>12</v>
      </c>
      <c r="I202" s="12">
        <f t="shared" si="13"/>
        <v>2021</v>
      </c>
    </row>
    <row r="203" spans="3:9" x14ac:dyDescent="0.25">
      <c r="C203" s="12">
        <v>199</v>
      </c>
      <c r="D203" s="12" t="s">
        <v>6</v>
      </c>
      <c r="E203" s="16">
        <v>27000</v>
      </c>
      <c r="F203" s="14">
        <v>44545</v>
      </c>
      <c r="G203" s="12">
        <f t="shared" si="11"/>
        <v>15</v>
      </c>
      <c r="H203" s="12">
        <f t="shared" si="12"/>
        <v>12</v>
      </c>
      <c r="I203" s="12">
        <f t="shared" si="13"/>
        <v>2021</v>
      </c>
    </row>
    <row r="204" spans="3:9" x14ac:dyDescent="0.25">
      <c r="C204" s="12">
        <v>200</v>
      </c>
      <c r="D204" s="12" t="s">
        <v>6</v>
      </c>
      <c r="E204" s="16">
        <v>16000</v>
      </c>
      <c r="F204" s="14">
        <v>44546</v>
      </c>
      <c r="G204" s="12">
        <f t="shared" si="11"/>
        <v>16</v>
      </c>
      <c r="H204" s="12">
        <f t="shared" si="12"/>
        <v>12</v>
      </c>
      <c r="I204" s="12">
        <f t="shared" si="13"/>
        <v>2021</v>
      </c>
    </row>
  </sheetData>
  <mergeCells count="2">
    <mergeCell ref="M3:X3"/>
    <mergeCell ref="L3:L4"/>
  </mergeCells>
  <conditionalFormatting sqref="M5:X9">
    <cfRule type="colorScale" priority="1">
      <colorScale>
        <cfvo type="min"/>
        <cfvo type="percentile" val="50"/>
        <cfvo type="max"/>
        <color theme="9" tint="0.39997558519241921"/>
        <color theme="0"/>
        <color theme="5" tint="0.39997558519241921"/>
      </colorScale>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M39"/>
  <sheetViews>
    <sheetView showGridLines="0" topLeftCell="B11" workbookViewId="0">
      <selection activeCell="L39" sqref="L39"/>
    </sheetView>
  </sheetViews>
  <sheetFormatPr defaultColWidth="11" defaultRowHeight="15.75" x14ac:dyDescent="0.25"/>
  <cols>
    <col min="3" max="3" width="16.625" customWidth="1"/>
    <col min="4" max="4" width="14" customWidth="1"/>
    <col min="5" max="6" width="12" bestFit="1" customWidth="1"/>
    <col min="8" max="8" width="19.875" customWidth="1"/>
    <col min="11" max="11" width="20.875" customWidth="1"/>
    <col min="12" max="12" width="18.125"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4" spans="3:6" x14ac:dyDescent="0.25">
      <c r="C4" s="20" t="s">
        <v>33</v>
      </c>
      <c r="D4" s="20" t="s">
        <v>43</v>
      </c>
      <c r="E4" s="20" t="s">
        <v>60</v>
      </c>
      <c r="F4" s="20" t="s">
        <v>59</v>
      </c>
    </row>
    <row r="5" spans="3:6" x14ac:dyDescent="0.25">
      <c r="C5" s="23" t="s">
        <v>34</v>
      </c>
      <c r="D5" s="12">
        <f>SUMIF(Sales!$D$4:$D$203,C5,Sales!$G$4:$G$203)</f>
        <v>454000</v>
      </c>
      <c r="E5" s="13">
        <v>0.15</v>
      </c>
      <c r="F5" s="15">
        <f>D5*E5</f>
        <v>68100</v>
      </c>
    </row>
    <row r="6" spans="3:6" x14ac:dyDescent="0.25">
      <c r="C6" s="24" t="s">
        <v>36</v>
      </c>
      <c r="D6" s="12">
        <f>SUMIF(Sales!$D$4:$D$203,C6,Sales!$G$4:$G$203)</f>
        <v>500000</v>
      </c>
      <c r="E6" s="13">
        <v>0.3</v>
      </c>
      <c r="F6" s="15">
        <f t="shared" ref="F6:F10" si="0">D6*E6</f>
        <v>150000</v>
      </c>
    </row>
    <row r="7" spans="3:6" x14ac:dyDescent="0.25">
      <c r="C7" s="24" t="s">
        <v>5</v>
      </c>
      <c r="D7" s="12">
        <f>SUMIF(Sales!$D$4:$D$203,C7,Sales!$G$4:$G$203)</f>
        <v>785000</v>
      </c>
      <c r="E7" s="13">
        <v>0.2</v>
      </c>
      <c r="F7" s="15">
        <f t="shared" si="0"/>
        <v>157000</v>
      </c>
    </row>
    <row r="8" spans="3:6" x14ac:dyDescent="0.25">
      <c r="C8" s="24" t="s">
        <v>6</v>
      </c>
      <c r="D8" s="12">
        <f>SUMIF(Sales!$D$4:$D$203,C8,Sales!$G$4:$G$203)</f>
        <v>1312000</v>
      </c>
      <c r="E8" s="13">
        <v>0.25</v>
      </c>
      <c r="F8" s="15">
        <f t="shared" si="0"/>
        <v>328000</v>
      </c>
    </row>
    <row r="9" spans="3:6" x14ac:dyDescent="0.25">
      <c r="C9" s="24" t="s">
        <v>35</v>
      </c>
      <c r="D9" s="12">
        <f>SUMIF(Sales!$D$4:$D$203,C9,Sales!$G$4:$G$203)</f>
        <v>412000</v>
      </c>
      <c r="E9" s="13">
        <v>0.15</v>
      </c>
      <c r="F9" s="15">
        <f t="shared" si="0"/>
        <v>61800</v>
      </c>
    </row>
    <row r="10" spans="3:6" x14ac:dyDescent="0.25">
      <c r="C10" s="24" t="s">
        <v>37</v>
      </c>
      <c r="D10" s="12">
        <f>SUMIF(Sales!$D$4:$D$203,C10,Sales!$G$4:$G$203)</f>
        <v>211000</v>
      </c>
      <c r="E10" s="13">
        <v>0.6</v>
      </c>
      <c r="F10" s="15">
        <f t="shared" si="0"/>
        <v>126600</v>
      </c>
    </row>
    <row r="11" spans="3:6" x14ac:dyDescent="0.25">
      <c r="C11" s="64" t="s">
        <v>52</v>
      </c>
      <c r="D11" s="65">
        <f>SUM(D5:D10)</f>
        <v>3674000</v>
      </c>
      <c r="E11" s="66"/>
      <c r="F11" s="67">
        <f>SUM(F5:F10)</f>
        <v>891500</v>
      </c>
    </row>
    <row r="14" spans="3:6" x14ac:dyDescent="0.25">
      <c r="C14" s="31" t="s">
        <v>68</v>
      </c>
      <c r="D14" s="32">
        <v>7.6961000000000002E-2</v>
      </c>
    </row>
    <row r="15" spans="3:6" x14ac:dyDescent="0.25">
      <c r="C15" s="31" t="s">
        <v>69</v>
      </c>
      <c r="D15" s="13">
        <v>0.08</v>
      </c>
    </row>
    <row r="18" spans="2:13" x14ac:dyDescent="0.25">
      <c r="B18" s="31" t="s">
        <v>70</v>
      </c>
      <c r="C18" s="34">
        <f>F11</f>
        <v>891500</v>
      </c>
      <c r="G18" s="31" t="s">
        <v>75</v>
      </c>
      <c r="H18" s="13">
        <v>0.06</v>
      </c>
      <c r="K18" s="31" t="s">
        <v>77</v>
      </c>
      <c r="L18" s="13">
        <v>0.05</v>
      </c>
    </row>
    <row r="19" spans="2:13" x14ac:dyDescent="0.25">
      <c r="B19" s="31" t="s">
        <v>68</v>
      </c>
      <c r="C19" s="32">
        <v>7.6961000000000002E-2</v>
      </c>
      <c r="G19" s="31" t="s">
        <v>76</v>
      </c>
      <c r="H19" s="34">
        <f>F11</f>
        <v>891500</v>
      </c>
      <c r="K19" s="31" t="s">
        <v>78</v>
      </c>
      <c r="L19" s="41">
        <v>0.03</v>
      </c>
    </row>
    <row r="20" spans="2:13" x14ac:dyDescent="0.25">
      <c r="B20" s="33" t="s">
        <v>69</v>
      </c>
      <c r="C20" s="13">
        <v>0.08</v>
      </c>
      <c r="G20" s="31" t="s">
        <v>68</v>
      </c>
      <c r="H20" s="32">
        <v>7.6961000000000002E-2</v>
      </c>
      <c r="K20" s="31" t="s">
        <v>68</v>
      </c>
      <c r="L20" s="32">
        <v>7.6999999999999999E-2</v>
      </c>
    </row>
    <row r="21" spans="2:13" x14ac:dyDescent="0.25">
      <c r="B21" s="38"/>
      <c r="C21" s="39"/>
      <c r="G21" s="33" t="s">
        <v>69</v>
      </c>
      <c r="H21" s="13">
        <v>0.08</v>
      </c>
      <c r="K21" s="31" t="s">
        <v>69</v>
      </c>
      <c r="L21" s="12">
        <v>8</v>
      </c>
    </row>
    <row r="22" spans="2:13" x14ac:dyDescent="0.25">
      <c r="B22" s="38"/>
      <c r="C22" s="39"/>
      <c r="G22" s="38"/>
      <c r="H22" s="39"/>
      <c r="K22" s="31" t="s">
        <v>76</v>
      </c>
      <c r="L22" s="34">
        <f>F11</f>
        <v>891500</v>
      </c>
    </row>
    <row r="24" spans="2:13" x14ac:dyDescent="0.25">
      <c r="B24" s="35" t="s">
        <v>71</v>
      </c>
      <c r="C24" s="35" t="s">
        <v>72</v>
      </c>
      <c r="D24" s="35" t="s">
        <v>73</v>
      </c>
      <c r="G24" s="35" t="s">
        <v>71</v>
      </c>
      <c r="H24" s="35" t="s">
        <v>72</v>
      </c>
      <c r="I24" s="35" t="s">
        <v>73</v>
      </c>
      <c r="K24" s="35" t="s">
        <v>71</v>
      </c>
      <c r="L24" s="35" t="s">
        <v>72</v>
      </c>
      <c r="M24" s="35" t="s">
        <v>73</v>
      </c>
    </row>
    <row r="25" spans="2:13" x14ac:dyDescent="0.25">
      <c r="B25" s="36">
        <v>1</v>
      </c>
      <c r="C25" s="37">
        <f t="shared" ref="C25:C34" si="1">((1+$C$20)^(B25)-1)/$C$19</f>
        <v>1.0394875326464061</v>
      </c>
      <c r="D25" s="40">
        <f>$C$18*C25</f>
        <v>926703.13535427104</v>
      </c>
      <c r="G25" s="36">
        <v>1</v>
      </c>
      <c r="H25" s="37">
        <f t="shared" ref="H25:H34" si="2">((1+$C$20)^(G25)-1)/$C$19</f>
        <v>1.0394875326464061</v>
      </c>
      <c r="I25" s="36">
        <f>$H$19*H25*(1+$H$18)^G25</f>
        <v>982305.32347552734</v>
      </c>
      <c r="K25" s="36">
        <v>1</v>
      </c>
      <c r="L25" s="37">
        <f t="shared" ref="L25:L34" si="3">((1+$C$20)^(K25)-1)/$C$19</f>
        <v>1.0394875326464061</v>
      </c>
      <c r="M25" s="36">
        <f>$L$22*L25*(1+$L$18)^K25</f>
        <v>973038.29212198465</v>
      </c>
    </row>
    <row r="26" spans="2:13" x14ac:dyDescent="0.25">
      <c r="B26" s="36">
        <v>2</v>
      </c>
      <c r="C26" s="37">
        <f t="shared" si="1"/>
        <v>2.1621340679045242</v>
      </c>
      <c r="D26" s="40">
        <f t="shared" ref="D26:D34" si="4">$C$18*C26</f>
        <v>1927542.5215368834</v>
      </c>
      <c r="G26" s="36">
        <v>2</v>
      </c>
      <c r="H26" s="37">
        <f t="shared" si="2"/>
        <v>2.1621340679045242</v>
      </c>
      <c r="I26" s="36">
        <f t="shared" ref="I26:I34" si="5">$H$19*H26*(1+$H$18)^G26</f>
        <v>2165786.7771988427</v>
      </c>
      <c r="K26" s="36">
        <v>2</v>
      </c>
      <c r="L26" s="37">
        <f t="shared" si="3"/>
        <v>2.1621340679045242</v>
      </c>
      <c r="M26" s="36">
        <f t="shared" ref="M26:M29" si="6">$L$22*L26*(1+$L$18)^K26</f>
        <v>2125115.6299944143</v>
      </c>
    </row>
    <row r="27" spans="2:13" x14ac:dyDescent="0.25">
      <c r="B27" s="36">
        <v>3</v>
      </c>
      <c r="C27" s="37">
        <f t="shared" si="1"/>
        <v>3.3745923259832922</v>
      </c>
      <c r="D27" s="40">
        <f t="shared" si="4"/>
        <v>3008449.058614105</v>
      </c>
      <c r="G27" s="36">
        <v>3</v>
      </c>
      <c r="H27" s="37">
        <f t="shared" si="2"/>
        <v>3.3745923259832922</v>
      </c>
      <c r="I27" s="36">
        <f t="shared" si="5"/>
        <v>3583110.9639943377</v>
      </c>
      <c r="K27" s="36">
        <v>3</v>
      </c>
      <c r="L27" s="37">
        <f t="shared" si="3"/>
        <v>3.3745923259832922</v>
      </c>
      <c r="M27" s="36">
        <f t="shared" si="6"/>
        <v>3482655.8414781536</v>
      </c>
    </row>
    <row r="28" spans="2:13" x14ac:dyDescent="0.25">
      <c r="B28" s="36">
        <v>4</v>
      </c>
      <c r="C28" s="37">
        <f t="shared" si="1"/>
        <v>4.6840472447083625</v>
      </c>
      <c r="D28" s="40">
        <f t="shared" si="4"/>
        <v>4175828.1186575051</v>
      </c>
      <c r="G28" s="36">
        <v>4</v>
      </c>
      <c r="H28" s="37">
        <f t="shared" si="2"/>
        <v>4.6840472447083625</v>
      </c>
      <c r="I28" s="36">
        <f t="shared" si="5"/>
        <v>5271886.7887252476</v>
      </c>
      <c r="K28" s="36">
        <v>4</v>
      </c>
      <c r="L28" s="37">
        <f t="shared" si="3"/>
        <v>4.6840472447083625</v>
      </c>
      <c r="M28" s="36">
        <f t="shared" si="6"/>
        <v>5075745.1771539394</v>
      </c>
    </row>
    <row r="29" spans="2:13" x14ac:dyDescent="0.25">
      <c r="B29" s="36">
        <v>5</v>
      </c>
      <c r="C29" s="37">
        <f t="shared" si="1"/>
        <v>6.0982585569314365</v>
      </c>
      <c r="D29" s="40">
        <f t="shared" si="4"/>
        <v>5436597.5035043759</v>
      </c>
      <c r="G29" s="36">
        <v>5</v>
      </c>
      <c r="H29" s="37">
        <f t="shared" si="2"/>
        <v>6.0982585569314365</v>
      </c>
      <c r="I29" s="36">
        <f t="shared" si="5"/>
        <v>7275393.8343058638</v>
      </c>
      <c r="K29" s="36">
        <v>5</v>
      </c>
      <c r="L29" s="37">
        <f t="shared" si="3"/>
        <v>6.0982585569314365</v>
      </c>
      <c r="M29" s="36">
        <f t="shared" si="6"/>
        <v>6938629.156456165</v>
      </c>
    </row>
    <row r="30" spans="2:13" x14ac:dyDescent="0.25">
      <c r="B30" s="36">
        <v>6</v>
      </c>
      <c r="C30" s="37">
        <f t="shared" si="1"/>
        <v>7.6256067741323594</v>
      </c>
      <c r="D30" s="40">
        <f t="shared" si="4"/>
        <v>6798228.4391389983</v>
      </c>
      <c r="G30" s="36">
        <v>6</v>
      </c>
      <c r="H30" s="37">
        <f t="shared" si="2"/>
        <v>7.6256067741323594</v>
      </c>
      <c r="I30" s="36">
        <f t="shared" si="5"/>
        <v>9643416.9704009481</v>
      </c>
      <c r="K30" s="36">
        <v>6</v>
      </c>
      <c r="L30" s="37">
        <f t="shared" si="3"/>
        <v>7.6256067741323594</v>
      </c>
      <c r="M30" s="36">
        <f>$L$22*L30*(1-L19)^K30</f>
        <v>5662733.9729149574</v>
      </c>
    </row>
    <row r="31" spans="2:13" x14ac:dyDescent="0.25">
      <c r="B31" s="36">
        <v>7</v>
      </c>
      <c r="C31" s="37">
        <f t="shared" si="1"/>
        <v>9.2751428487093541</v>
      </c>
      <c r="D31" s="40">
        <f t="shared" si="4"/>
        <v>8268789.8496243889</v>
      </c>
      <c r="G31" s="36">
        <v>7</v>
      </c>
      <c r="H31" s="37">
        <f t="shared" si="2"/>
        <v>9.2751428487093541</v>
      </c>
      <c r="I31" s="36">
        <f t="shared" si="5"/>
        <v>12433202.623135855</v>
      </c>
      <c r="K31" s="36">
        <v>7</v>
      </c>
      <c r="L31" s="37">
        <f t="shared" si="3"/>
        <v>9.2751428487093541</v>
      </c>
      <c r="M31" s="36">
        <f t="shared" ref="M31:M34" si="7">$L$22*L31*(1-L20)^K31</f>
        <v>4719042.2072777729</v>
      </c>
    </row>
    <row r="32" spans="2:13" x14ac:dyDescent="0.25">
      <c r="B32" s="36">
        <v>8</v>
      </c>
      <c r="C32" s="37">
        <f t="shared" si="1"/>
        <v>11.056641809252508</v>
      </c>
      <c r="D32" s="40">
        <f t="shared" si="4"/>
        <v>9856996.17294861</v>
      </c>
      <c r="G32" s="36">
        <v>8</v>
      </c>
      <c r="H32" s="37">
        <f t="shared" si="2"/>
        <v>11.056641809252508</v>
      </c>
      <c r="I32" s="36">
        <f t="shared" si="5"/>
        <v>15710554.370912023</v>
      </c>
      <c r="K32" s="36">
        <v>8</v>
      </c>
      <c r="L32" s="37">
        <f t="shared" si="3"/>
        <v>11.056641809252508</v>
      </c>
      <c r="M32" s="36">
        <f t="shared" si="7"/>
        <v>56823621394810.32</v>
      </c>
    </row>
    <row r="33" spans="2:13" x14ac:dyDescent="0.25">
      <c r="B33" s="36">
        <v>9</v>
      </c>
      <c r="C33" s="37">
        <f t="shared" si="1"/>
        <v>12.980660686639116</v>
      </c>
      <c r="D33" s="40">
        <f t="shared" si="4"/>
        <v>11572259.002138771</v>
      </c>
      <c r="G33" s="36">
        <v>9</v>
      </c>
      <c r="H33" s="37">
        <f t="shared" si="2"/>
        <v>12.980660686639116</v>
      </c>
      <c r="I33" s="36">
        <f t="shared" si="5"/>
        <v>19551088.092242952</v>
      </c>
      <c r="K33" s="36">
        <v>9</v>
      </c>
      <c r="L33" s="37">
        <f t="shared" si="3"/>
        <v>12.980660686639116</v>
      </c>
      <c r="M33" s="36">
        <f t="shared" si="7"/>
        <v>-4.116289283576216E+60</v>
      </c>
    </row>
    <row r="34" spans="2:13" x14ac:dyDescent="0.25">
      <c r="B34" s="36">
        <v>10</v>
      </c>
      <c r="C34" s="37">
        <f t="shared" si="1"/>
        <v>15.058601074216652</v>
      </c>
      <c r="D34" s="40">
        <f t="shared" si="4"/>
        <v>13424742.857664146</v>
      </c>
      <c r="G34" s="36">
        <v>10</v>
      </c>
      <c r="H34" s="37">
        <f t="shared" si="2"/>
        <v>15.058601074216652</v>
      </c>
      <c r="I34" s="36">
        <f t="shared" si="5"/>
        <v>24041669.823327973</v>
      </c>
      <c r="K34" s="36">
        <v>10</v>
      </c>
      <c r="L34" s="37">
        <f t="shared" si="3"/>
        <v>15.058601074216652</v>
      </c>
      <c r="M34" s="36">
        <f t="shared" si="7"/>
        <v>13424742.857664146</v>
      </c>
    </row>
    <row r="36" spans="2:13" x14ac:dyDescent="0.25">
      <c r="B36" s="31" t="s">
        <v>74</v>
      </c>
      <c r="C36" s="12"/>
      <c r="D36" s="12">
        <f>D34*(1+0.08)^(-10)</f>
        <v>6218253.4708814071</v>
      </c>
      <c r="G36" s="31" t="s">
        <v>74</v>
      </c>
      <c r="H36" s="12"/>
      <c r="I36" s="12">
        <f>I34*(1+0.08)^(-10)</f>
        <v>11135944.904847579</v>
      </c>
      <c r="K36" s="31" t="s">
        <v>74</v>
      </c>
      <c r="L36" s="12"/>
      <c r="M36" s="12">
        <f>M34*(1+0.08)^(-10)</f>
        <v>6218253.4708814071</v>
      </c>
    </row>
    <row r="39" spans="2:13" ht="26.25" x14ac:dyDescent="0.4">
      <c r="C39" s="69" t="s">
        <v>79</v>
      </c>
      <c r="D39" s="69"/>
      <c r="E39" s="69"/>
      <c r="F39" s="68"/>
      <c r="G39" s="6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Pricing</vt:lpstr>
      <vt:lpstr>Sales</vt:lpstr>
      <vt:lpstr>Pivot</vt:lpstr>
      <vt:lpstr>Taxes</vt:lpstr>
      <vt:lpstr>States</vt:lpstr>
      <vt:lpstr>Charts</vt:lpstr>
      <vt:lpstr>Heat map</vt:lpstr>
      <vt:lpstr>Future ahead</vt:lpstr>
      <vt:lpstr>Sales!Print_Area</vt:lpstr>
      <vt:lpstr>Sales!Print_Titles</vt:lpstr>
      <vt:lpstr>sales</vt:lpstr>
      <vt:lpstr>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Aagam Shah</cp:lastModifiedBy>
  <cp:lastPrinted>2022-01-23T19:17:48Z</cp:lastPrinted>
  <dcterms:created xsi:type="dcterms:W3CDTF">2021-12-27T08:44:03Z</dcterms:created>
  <dcterms:modified xsi:type="dcterms:W3CDTF">2022-01-25T15:18:39Z</dcterms:modified>
</cp:coreProperties>
</file>