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ey\Desktop\"/>
    </mc:Choice>
  </mc:AlternateContent>
  <xr:revisionPtr revIDLastSave="0" documentId="13_ncr:1_{1931753D-14CA-45DC-A3AF-D24363717AAD}" xr6:coauthVersionLast="47" xr6:coauthVersionMax="47" xr10:uidLastSave="{00000000-0000-0000-0000-000000000000}"/>
  <bookViews>
    <workbookView xWindow="-120" yWindow="-120" windowWidth="20730" windowHeight="11760" activeTab="4" xr2:uid="{DD56867F-3A58-4FB3-A37E-35EDC17342DF}"/>
  </bookViews>
  <sheets>
    <sheet name="Pratik 1" sheetId="2" r:id="rId1"/>
    <sheet name="Pratik 2" sheetId="3" r:id="rId2"/>
    <sheet name="Moksh 1" sheetId="8" r:id="rId3"/>
    <sheet name="Moksh 2" sheetId="9" r:id="rId4"/>
    <sheet name="Rohit 1" sheetId="4" r:id="rId5"/>
    <sheet name="Rohit 2" sheetId="5" r:id="rId6"/>
    <sheet name="Disha 1" sheetId="6" r:id="rId7"/>
    <sheet name="Disha 2" sheetId="7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6" l="1"/>
  <c r="J15" i="6"/>
  <c r="J16" i="6"/>
  <c r="J17" i="6"/>
  <c r="J18" i="6"/>
  <c r="J19" i="6"/>
  <c r="J20" i="6"/>
  <c r="J21" i="6"/>
  <c r="J22" i="6"/>
  <c r="J13" i="6"/>
  <c r="G18" i="4"/>
  <c r="G12" i="4"/>
  <c r="F80" i="4"/>
  <c r="G13" i="4" s="1"/>
  <c r="F81" i="4"/>
  <c r="G14" i="4" s="1"/>
  <c r="F82" i="4"/>
  <c r="G15" i="4" s="1"/>
  <c r="F83" i="4"/>
  <c r="G16" i="4" s="1"/>
  <c r="F84" i="4"/>
  <c r="G17" i="4" s="1"/>
  <c r="F85" i="4"/>
  <c r="F86" i="4"/>
  <c r="G19" i="4" s="1"/>
  <c r="F87" i="4"/>
  <c r="G20" i="4" s="1"/>
  <c r="F88" i="4"/>
  <c r="G21" i="4" s="1"/>
  <c r="F79" i="4"/>
  <c r="H13" i="4"/>
  <c r="H17" i="4"/>
  <c r="H21" i="4"/>
  <c r="E67" i="4"/>
  <c r="E68" i="4"/>
  <c r="H14" i="4" s="1"/>
  <c r="E69" i="4"/>
  <c r="H15" i="4" s="1"/>
  <c r="E70" i="4"/>
  <c r="H16" i="4" s="1"/>
  <c r="E71" i="4"/>
  <c r="E72" i="4"/>
  <c r="H18" i="4" s="1"/>
  <c r="E73" i="4"/>
  <c r="H19" i="4" s="1"/>
  <c r="E74" i="4"/>
  <c r="H20" i="4" s="1"/>
  <c r="E75" i="4"/>
  <c r="E66" i="4"/>
  <c r="H12" i="4" s="1"/>
  <c r="M28" i="2"/>
  <c r="E19" i="4"/>
  <c r="E53" i="4"/>
  <c r="E13" i="4" s="1"/>
  <c r="E54" i="4"/>
  <c r="E14" i="4" s="1"/>
  <c r="E55" i="4"/>
  <c r="E15" i="4" s="1"/>
  <c r="E56" i="4"/>
  <c r="E16" i="4" s="1"/>
  <c r="E57" i="4"/>
  <c r="E17" i="4" s="1"/>
  <c r="E58" i="4"/>
  <c r="E18" i="4" s="1"/>
  <c r="E59" i="4"/>
  <c r="E60" i="4"/>
  <c r="E20" i="4" s="1"/>
  <c r="E61" i="4"/>
  <c r="E21" i="4" s="1"/>
  <c r="E52" i="4"/>
  <c r="E12" i="4" s="1"/>
  <c r="C19" i="4"/>
  <c r="E40" i="4"/>
  <c r="C13" i="4" s="1"/>
  <c r="E41" i="4"/>
  <c r="C14" i="4" s="1"/>
  <c r="E42" i="4"/>
  <c r="C15" i="4" s="1"/>
  <c r="E43" i="4"/>
  <c r="C16" i="4" s="1"/>
  <c r="E44" i="4"/>
  <c r="C17" i="4" s="1"/>
  <c r="E45" i="4"/>
  <c r="C18" i="4" s="1"/>
  <c r="E46" i="4"/>
  <c r="E47" i="4"/>
  <c r="C20" i="4" s="1"/>
  <c r="E48" i="4"/>
  <c r="C21" i="4" s="1"/>
  <c r="E39" i="4"/>
  <c r="C12" i="4" s="1"/>
  <c r="E27" i="4"/>
  <c r="D13" i="4" s="1"/>
  <c r="E28" i="4"/>
  <c r="D14" i="4" s="1"/>
  <c r="E29" i="4"/>
  <c r="D15" i="4" s="1"/>
  <c r="E30" i="4"/>
  <c r="D16" i="4" s="1"/>
  <c r="E31" i="4"/>
  <c r="D17" i="4" s="1"/>
  <c r="E32" i="4"/>
  <c r="D18" i="4" s="1"/>
  <c r="E33" i="4"/>
  <c r="D19" i="4" s="1"/>
  <c r="E34" i="4"/>
  <c r="D20" i="4" s="1"/>
  <c r="E35" i="4"/>
  <c r="D21" i="4" s="1"/>
  <c r="E26" i="4"/>
  <c r="D12" i="4" s="1"/>
  <c r="M30" i="2"/>
  <c r="M31" i="2"/>
  <c r="M29" i="2"/>
  <c r="M23" i="2"/>
  <c r="M24" i="2"/>
  <c r="M25" i="2"/>
  <c r="M26" i="2"/>
  <c r="M27" i="2"/>
  <c r="M22" i="2"/>
</calcChain>
</file>

<file path=xl/sharedStrings.xml><?xml version="1.0" encoding="utf-8"?>
<sst xmlns="http://schemas.openxmlformats.org/spreadsheetml/2006/main" count="206" uniqueCount="59">
  <si>
    <t>Years</t>
  </si>
  <si>
    <t>Liquidity Ratio</t>
  </si>
  <si>
    <t>ROE</t>
  </si>
  <si>
    <t>Profitability Ratios</t>
  </si>
  <si>
    <t>Gearing Ratio</t>
  </si>
  <si>
    <t>Investors Ratio</t>
  </si>
  <si>
    <t>(Current Ratio)</t>
  </si>
  <si>
    <t>(Net Profit Margin%)</t>
  </si>
  <si>
    <t>(Debt to Equity Ratio)</t>
  </si>
  <si>
    <t>(EPS)</t>
  </si>
  <si>
    <t>(%)</t>
  </si>
  <si>
    <t>Past 10 Years' Data of TCS</t>
  </si>
  <si>
    <t>ROE using DuPont Analysis</t>
  </si>
  <si>
    <t>Net Margin * Assets Turnover Ratio * Financial Leverage</t>
  </si>
  <si>
    <t> (Net Income/Sales) * (Sales/Assets) * (Assets/Shareholders’ Equity)</t>
  </si>
  <si>
    <t>=</t>
  </si>
  <si>
    <t>(Net Income/Shareholders' Equity)</t>
  </si>
  <si>
    <t>Net Income</t>
  </si>
  <si>
    <t>Shareholders' Equity</t>
  </si>
  <si>
    <t>(By DuPont Analysis)</t>
  </si>
  <si>
    <t>ROE(DA)</t>
  </si>
  <si>
    <t>1,60,341</t>
  </si>
  <si>
    <t>1,35,963</t>
  </si>
  <si>
    <t>1,31,306</t>
  </si>
  <si>
    <t>1,23,170</t>
  </si>
  <si>
    <t>(in crores)</t>
  </si>
  <si>
    <t>Formula</t>
  </si>
  <si>
    <t>Term</t>
  </si>
  <si>
    <t>.</t>
  </si>
  <si>
    <t>Profitability Ratio</t>
  </si>
  <si>
    <t>(Current assets/Current liabilities)</t>
  </si>
  <si>
    <t>(Net Income/Sales)*100</t>
  </si>
  <si>
    <t>(Total Debt / Shareholders’ Equity)</t>
  </si>
  <si>
    <t>(Net Income/Avg Outstanding Common Shares)</t>
  </si>
  <si>
    <r>
      <t xml:space="preserve">Research &amp; Calculations of </t>
    </r>
    <r>
      <rPr>
        <b/>
        <sz val="14"/>
        <color theme="4"/>
        <rFont val="Calibri"/>
        <family val="2"/>
        <scheme val="minor"/>
      </rPr>
      <t>Tata Consultency Services</t>
    </r>
    <r>
      <rPr>
        <b/>
        <sz val="14"/>
        <color theme="1"/>
        <rFont val="Calibri"/>
        <family val="2"/>
        <scheme val="minor"/>
      </rPr>
      <t xml:space="preserve"> by </t>
    </r>
    <r>
      <rPr>
        <b/>
        <u/>
        <sz val="14"/>
        <color theme="1" tint="0.249977111117893"/>
        <rFont val="Calibri"/>
        <family val="2"/>
        <scheme val="minor"/>
      </rPr>
      <t>Pratik Dhakate</t>
    </r>
    <r>
      <rPr>
        <b/>
        <u/>
        <sz val="16"/>
        <color theme="1" tint="0.249977111117893"/>
        <rFont val="Calibri"/>
        <family val="2"/>
        <scheme val="minor"/>
      </rPr>
      <t>.</t>
    </r>
  </si>
  <si>
    <t>Section - A</t>
  </si>
  <si>
    <t>Roll no. - 16</t>
  </si>
  <si>
    <t>Roll no. - 19</t>
  </si>
  <si>
    <t>Roll no. - 20</t>
  </si>
  <si>
    <r>
      <t xml:space="preserve">Research &amp; Calculations of </t>
    </r>
    <r>
      <rPr>
        <b/>
        <sz val="14"/>
        <color theme="4" tint="-0.249977111117893"/>
        <rFont val="Calibri"/>
        <family val="2"/>
        <scheme val="minor"/>
      </rPr>
      <t>Western India Products Ltd</t>
    </r>
    <r>
      <rPr>
        <b/>
        <sz val="14"/>
        <color theme="1"/>
        <rFont val="Calibri"/>
        <family val="2"/>
        <scheme val="minor"/>
      </rPr>
      <t xml:space="preserve"> by </t>
    </r>
    <r>
      <rPr>
        <b/>
        <u/>
        <sz val="14"/>
        <color theme="1"/>
        <rFont val="Calibri"/>
        <family val="2"/>
        <scheme val="minor"/>
      </rPr>
      <t>Disha Dubhir</t>
    </r>
    <r>
      <rPr>
        <b/>
        <sz val="14"/>
        <color theme="1"/>
        <rFont val="Calibri"/>
        <family val="2"/>
        <scheme val="minor"/>
      </rPr>
      <t>.</t>
    </r>
  </si>
  <si>
    <r>
      <t xml:space="preserve">Research &amp; Calculations of </t>
    </r>
    <r>
      <rPr>
        <b/>
        <sz val="14"/>
        <color theme="4" tint="-0.249977111117893"/>
        <rFont val="Calibri"/>
        <family val="2"/>
        <scheme val="minor"/>
      </rPr>
      <t>Infosys ltd</t>
    </r>
    <r>
      <rPr>
        <b/>
        <sz val="14"/>
        <color theme="1"/>
        <rFont val="Calibri"/>
        <family val="2"/>
        <scheme val="minor"/>
      </rPr>
      <t xml:space="preserve"> by </t>
    </r>
    <r>
      <rPr>
        <b/>
        <u/>
        <sz val="14"/>
        <color theme="1"/>
        <rFont val="Calibri"/>
        <family val="2"/>
        <scheme val="minor"/>
      </rPr>
      <t>Rohit Dubey</t>
    </r>
    <r>
      <rPr>
        <b/>
        <sz val="14"/>
        <color theme="1"/>
        <rFont val="Calibri"/>
        <family val="2"/>
        <scheme val="minor"/>
      </rPr>
      <t>.</t>
    </r>
  </si>
  <si>
    <t>Liquidity Ratio (Current Ratio)</t>
  </si>
  <si>
    <t>Revenue(sales)</t>
  </si>
  <si>
    <t>Ratio</t>
  </si>
  <si>
    <t>Current Asset</t>
  </si>
  <si>
    <t>Current Liability</t>
  </si>
  <si>
    <t>Gearing Ratio (Debt to Equity)</t>
  </si>
  <si>
    <t>Total Debt</t>
  </si>
  <si>
    <t>Year</t>
  </si>
  <si>
    <t>Return on Equity (Dupont Analysis)</t>
  </si>
  <si>
    <t>Return on Equity</t>
  </si>
  <si>
    <t>Share Capital</t>
  </si>
  <si>
    <t>Reserves</t>
  </si>
  <si>
    <t>Ratios</t>
  </si>
  <si>
    <t xml:space="preserve">Roll no - 18 </t>
  </si>
  <si>
    <t xml:space="preserve">Research &amp; Calculations of HCL by Moksh Doshi </t>
  </si>
  <si>
    <t>Past 10 Years' Data of HCL</t>
  </si>
  <si>
    <t>Past 10 Years' Data of Infosys</t>
  </si>
  <si>
    <t>Past 10 Years' Data of Wipro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</si>
</sst>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7" formatCode="_ &quot;₹&quot;\ * #,##0.00_ ;_ &quot;₹&quot;\ * \-#,##0.00_ ;_ &quot;₹&quot;\ * &quot;-&quot;??_ ;_ @_ "/>
    <numFmt numFmtId="168" formatCode="_ * #,##0.00_ ;_ * \-#,##0.00_ ;_ * &quot;-&quot;??_ ;_ @_ "/>
    <numFmt numFmtId="176" formatCode="_ * #,##0_ ;_ * \-#,##0_ ;_ * &quot;-&quot;??_ ;_ @_ "/>
  </numFmts>
  <fonts count="3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57595D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 tint="0.249977111117893"/>
      <name val="Calibri"/>
      <family val="2"/>
      <scheme val="minor"/>
    </font>
    <font>
      <b/>
      <u/>
      <sz val="14"/>
      <color theme="1" tint="0.249977111117893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22222F"/>
      <name val="Arial"/>
      <family val="2"/>
    </font>
    <font>
      <b/>
      <sz val="18"/>
      <color theme="1"/>
      <name val="Calibri"/>
      <family val="2"/>
      <scheme val="minor"/>
    </font>
    <font>
      <sz val="11"/>
      <color rgb="FF333333"/>
      <name val="Arial"/>
      <family val="2"/>
    </font>
    <font>
      <sz val="8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1"/>
      <color theme="0"/>
      <name val="Arial Rounded MT Bold"/>
      <family val="2"/>
    </font>
    <font>
      <sz val="11"/>
      <color theme="0"/>
      <name val="Arial Rounded MT Bold"/>
      <family val="2"/>
    </font>
    <font>
      <sz val="11"/>
      <color theme="1"/>
      <name val="Arial Rounded MT Bold"/>
      <family val="2"/>
    </font>
    <font>
      <sz val="11"/>
      <color theme="1"/>
      <name val="Bahnschrift SemiCondensed"/>
      <family val="2"/>
    </font>
    <font>
      <sz val="16"/>
      <color theme="1"/>
      <name val="Bahnschrift SemiCondensed"/>
      <family val="2"/>
    </font>
    <font>
      <b/>
      <sz val="11"/>
      <color theme="0"/>
      <name val="Bahnschrift SemiCondensed"/>
      <family val="2"/>
    </font>
    <font>
      <sz val="11"/>
      <color rgb="FF333333"/>
      <name val="Bahnschrift SemiCondensed"/>
      <family val="2"/>
    </font>
    <font>
      <b/>
      <sz val="18"/>
      <color theme="1"/>
      <name val="Bahnschrift SemiCondensed"/>
      <family val="2"/>
    </font>
    <font>
      <b/>
      <sz val="11"/>
      <color theme="1"/>
      <name val="Bahnschrift SemiCondensed"/>
      <family val="2"/>
    </font>
    <font>
      <sz val="11"/>
      <color rgb="FF22222F"/>
      <name val="Bahnschrift SemiCondensed"/>
      <family val="2"/>
    </font>
    <font>
      <b/>
      <sz val="18"/>
      <color rgb="FF22222F"/>
      <name val="Bahnschrift SemiCondensed"/>
      <family val="2"/>
    </font>
    <font>
      <b/>
      <sz val="11"/>
      <color rgb="FF333333"/>
      <name val="Bahnschrift SemiCondensed"/>
      <family val="2"/>
    </font>
    <font>
      <b/>
      <sz val="18"/>
      <name val="Bahnschrift SemiCondensed"/>
      <family val="2"/>
    </font>
    <font>
      <sz val="11"/>
      <name val="Bahnschrift SemiCondensed"/>
      <family val="2"/>
    </font>
  </fonts>
  <fills count="19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5" tint="0.59999389629810485"/>
      </patternFill>
    </fill>
    <fill>
      <patternFill patternType="solid">
        <fgColor theme="9" tint="0.59999389629810485"/>
        <bgColor theme="5" tint="0.79998168889431442"/>
      </patternFill>
    </fill>
    <fill>
      <patternFill patternType="solid">
        <fgColor theme="3" tint="0.59999389629810485"/>
        <bgColor theme="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theme="5"/>
      </patternFill>
    </fill>
    <fill>
      <patternFill patternType="solid">
        <fgColor theme="0" tint="-4.9989318521683403E-2"/>
        <bgColor theme="5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theme="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5" tint="0.79998168889431442"/>
      </patternFill>
    </fill>
    <fill>
      <patternFill patternType="solid">
        <fgColor theme="2"/>
        <bgColor theme="5" tint="0.59999389629810485"/>
      </patternFill>
    </fill>
  </fills>
  <borders count="42">
    <border>
      <left/>
      <right/>
      <top/>
      <bottom/>
      <diagonal/>
    </border>
    <border>
      <left/>
      <right/>
      <top style="thin">
        <color theme="5" tint="0.39997558519241921"/>
      </top>
      <bottom/>
      <diagonal/>
    </border>
    <border>
      <left/>
      <right/>
      <top/>
      <bottom style="thin">
        <color theme="5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5" tint="0.39997558519241921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5" tint="0.39997558519241921"/>
      </bottom>
      <diagonal/>
    </border>
    <border>
      <left/>
      <right style="medium">
        <color indexed="64"/>
      </right>
      <top/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5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/>
    <xf numFmtId="0" fontId="0" fillId="3" borderId="14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9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3" fontId="15" fillId="0" borderId="0" xfId="0" applyNumberFormat="1" applyFont="1"/>
    <xf numFmtId="0" fontId="17" fillId="0" borderId="0" xfId="0" applyFont="1" applyFill="1" applyBorder="1" applyAlignment="1">
      <alignment horizontal="right" vertical="top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34" xfId="0" applyFont="1" applyFill="1" applyBorder="1" applyAlignment="1">
      <alignment horizontal="center" vertical="center"/>
    </xf>
    <xf numFmtId="0" fontId="0" fillId="0" borderId="0" xfId="0"/>
    <xf numFmtId="0" fontId="0" fillId="3" borderId="15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9" fillId="0" borderId="0" xfId="0" applyFont="1" applyAlignment="1"/>
    <xf numFmtId="0" fontId="0" fillId="3" borderId="35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0" fillId="0" borderId="0" xfId="0"/>
    <xf numFmtId="0" fontId="19" fillId="8" borderId="27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/>
    </xf>
    <xf numFmtId="0" fontId="19" fillId="8" borderId="29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9" borderId="30" xfId="0" applyFont="1" applyFill="1" applyBorder="1" applyAlignment="1">
      <alignment horizontal="center" vertical="center"/>
    </xf>
    <xf numFmtId="0" fontId="16" fillId="9" borderId="31" xfId="0" applyFont="1" applyFill="1" applyBorder="1" applyAlignment="1">
      <alignment horizontal="center" vertical="center"/>
    </xf>
    <xf numFmtId="0" fontId="16" fillId="9" borderId="32" xfId="0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/>
    </xf>
    <xf numFmtId="3" fontId="20" fillId="6" borderId="0" xfId="0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2" fontId="20" fillId="7" borderId="21" xfId="0" applyNumberFormat="1" applyFont="1" applyFill="1" applyBorder="1" applyAlignment="1">
      <alignment horizontal="center" vertical="center"/>
    </xf>
    <xf numFmtId="2" fontId="20" fillId="8" borderId="21" xfId="0" applyNumberFormat="1" applyFont="1" applyFill="1" applyBorder="1" applyAlignment="1">
      <alignment horizontal="center" vertical="center"/>
    </xf>
    <xf numFmtId="2" fontId="20" fillId="8" borderId="2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1" fillId="13" borderId="9" xfId="0" applyFont="1" applyFill="1" applyBorder="1" applyAlignment="1">
      <alignment horizontal="center" vertical="center"/>
    </xf>
    <xf numFmtId="0" fontId="21" fillId="13" borderId="10" xfId="0" applyFont="1" applyFill="1" applyBorder="1" applyAlignment="1">
      <alignment horizontal="center" vertical="center"/>
    </xf>
    <xf numFmtId="0" fontId="21" fillId="13" borderId="6" xfId="0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0" fontId="21" fillId="13" borderId="0" xfId="0" applyFont="1" applyFill="1" applyBorder="1" applyAlignment="1">
      <alignment horizontal="center" vertical="center"/>
    </xf>
    <xf numFmtId="0" fontId="21" fillId="13" borderId="7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9" fillId="13" borderId="3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22" fillId="11" borderId="30" xfId="0" applyFont="1" applyFill="1" applyBorder="1" applyAlignment="1">
      <alignment horizontal="center" vertical="center"/>
    </xf>
    <xf numFmtId="0" fontId="22" fillId="11" borderId="31" xfId="0" applyFont="1" applyFill="1" applyBorder="1" applyAlignment="1">
      <alignment horizontal="center" vertical="center"/>
    </xf>
    <xf numFmtId="0" fontId="22" fillId="11" borderId="32" xfId="0" applyFont="1" applyFill="1" applyBorder="1" applyAlignment="1">
      <alignment horizontal="center" vertical="center"/>
    </xf>
    <xf numFmtId="0" fontId="22" fillId="14" borderId="32" xfId="0" applyFont="1" applyFill="1" applyBorder="1" applyAlignment="1">
      <alignment horizontal="center" vertical="center"/>
    </xf>
    <xf numFmtId="0" fontId="23" fillId="15" borderId="31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4" fillId="12" borderId="3" xfId="0" applyFont="1" applyFill="1" applyBorder="1" applyAlignment="1">
      <alignment horizontal="center" vertical="center"/>
    </xf>
    <xf numFmtId="0" fontId="24" fillId="12" borderId="2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4" fillId="16" borderId="4" xfId="0" applyFont="1" applyFill="1" applyBorder="1" applyAlignment="1">
      <alignment horizontal="center" vertical="center"/>
    </xf>
    <xf numFmtId="0" fontId="24" fillId="16" borderId="24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/>
    </xf>
    <xf numFmtId="0" fontId="24" fillId="0" borderId="0" xfId="0" applyFont="1"/>
    <xf numFmtId="2" fontId="24" fillId="0" borderId="0" xfId="0" applyNumberFormat="1" applyFont="1"/>
    <xf numFmtId="9" fontId="24" fillId="0" borderId="0" xfId="3" applyFont="1"/>
    <xf numFmtId="0" fontId="25" fillId="0" borderId="0" xfId="0" applyFont="1"/>
    <xf numFmtId="0" fontId="25" fillId="0" borderId="0" xfId="0" applyFont="1" applyAlignment="1">
      <alignment horizontal="center"/>
    </xf>
    <xf numFmtId="0" fontId="26" fillId="5" borderId="9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center"/>
    </xf>
    <xf numFmtId="0" fontId="27" fillId="11" borderId="33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25" fillId="12" borderId="24" xfId="0" applyFont="1" applyFill="1" applyBorder="1" applyAlignment="1">
      <alignment horizontal="center" vertical="center"/>
    </xf>
    <xf numFmtId="0" fontId="25" fillId="12" borderId="4" xfId="0" applyFont="1" applyFill="1" applyBorder="1" applyAlignment="1">
      <alignment horizontal="center" vertical="center"/>
    </xf>
    <xf numFmtId="0" fontId="25" fillId="12" borderId="8" xfId="0" applyFont="1" applyFill="1" applyBorder="1" applyAlignment="1">
      <alignment horizontal="center" vertical="center"/>
    </xf>
    <xf numFmtId="176" fontId="25" fillId="17" borderId="27" xfId="5" applyNumberFormat="1" applyFont="1" applyFill="1" applyBorder="1" applyAlignment="1">
      <alignment horizontal="center" vertical="center"/>
    </xf>
    <xf numFmtId="168" fontId="25" fillId="17" borderId="28" xfId="5" applyFont="1" applyFill="1" applyBorder="1" applyAlignment="1">
      <alignment vertical="center"/>
    </xf>
    <xf numFmtId="168" fontId="25" fillId="17" borderId="28" xfId="5" applyFont="1" applyFill="1" applyBorder="1" applyAlignment="1">
      <alignment horizontal="center" vertical="center"/>
    </xf>
    <xf numFmtId="168" fontId="25" fillId="16" borderId="6" xfId="5" applyFont="1" applyFill="1" applyBorder="1" applyAlignment="1">
      <alignment horizontal="center" vertical="center"/>
    </xf>
    <xf numFmtId="0" fontId="25" fillId="18" borderId="19" xfId="5" applyNumberFormat="1" applyFont="1" applyFill="1" applyBorder="1" applyAlignment="1">
      <alignment horizontal="center" vertical="center"/>
    </xf>
    <xf numFmtId="168" fontId="25" fillId="18" borderId="21" xfId="5" applyFont="1" applyFill="1" applyBorder="1" applyAlignment="1">
      <alignment vertical="center"/>
    </xf>
    <xf numFmtId="168" fontId="25" fillId="18" borderId="21" xfId="5" applyFont="1" applyFill="1" applyBorder="1" applyAlignment="1">
      <alignment horizontal="center" vertical="center"/>
    </xf>
    <xf numFmtId="168" fontId="25" fillId="18" borderId="40" xfId="5" applyFont="1" applyFill="1" applyBorder="1" applyAlignment="1">
      <alignment vertical="center"/>
    </xf>
    <xf numFmtId="0" fontId="25" fillId="17" borderId="19" xfId="5" applyNumberFormat="1" applyFont="1" applyFill="1" applyBorder="1" applyAlignment="1">
      <alignment horizontal="center" vertical="center"/>
    </xf>
    <xf numFmtId="168" fontId="25" fillId="17" borderId="21" xfId="5" applyFont="1" applyFill="1" applyBorder="1" applyAlignment="1">
      <alignment vertical="center"/>
    </xf>
    <xf numFmtId="168" fontId="25" fillId="17" borderId="21" xfId="5" applyFont="1" applyFill="1" applyBorder="1" applyAlignment="1">
      <alignment horizontal="center" vertical="center"/>
    </xf>
    <xf numFmtId="168" fontId="25" fillId="17" borderId="40" xfId="5" applyFont="1" applyFill="1" applyBorder="1" applyAlignment="1">
      <alignment vertical="center"/>
    </xf>
    <xf numFmtId="0" fontId="25" fillId="17" borderId="18" xfId="5" applyNumberFormat="1" applyFont="1" applyFill="1" applyBorder="1" applyAlignment="1">
      <alignment horizontal="center" vertical="center"/>
    </xf>
    <xf numFmtId="168" fontId="25" fillId="17" borderId="20" xfId="5" applyFont="1" applyFill="1" applyBorder="1" applyAlignment="1">
      <alignment vertical="center"/>
    </xf>
    <xf numFmtId="168" fontId="25" fillId="17" borderId="20" xfId="5" applyFont="1" applyFill="1" applyBorder="1" applyAlignment="1">
      <alignment horizontal="center" vertical="center"/>
    </xf>
    <xf numFmtId="168" fontId="25" fillId="17" borderId="41" xfId="5" applyFont="1" applyFill="1" applyBorder="1" applyAlignment="1">
      <alignment vertical="center"/>
    </xf>
    <xf numFmtId="0" fontId="25" fillId="0" borderId="0" xfId="0" applyFont="1" applyFill="1"/>
    <xf numFmtId="0" fontId="28" fillId="0" borderId="0" xfId="0" applyFont="1" applyFill="1" applyBorder="1" applyAlignment="1">
      <alignment horizontal="right" vertical="top" wrapText="1"/>
    </xf>
    <xf numFmtId="0" fontId="25" fillId="0" borderId="0" xfId="0" applyFont="1" applyFill="1" applyBorder="1"/>
    <xf numFmtId="0" fontId="29" fillId="0" borderId="0" xfId="0" applyFont="1" applyFill="1" applyBorder="1" applyAlignment="1">
      <alignment horizontal="left" vertical="center"/>
    </xf>
    <xf numFmtId="0" fontId="30" fillId="0" borderId="0" xfId="0" applyFont="1"/>
    <xf numFmtId="0" fontId="25" fillId="0" borderId="0" xfId="0" applyFont="1" applyFill="1" applyBorder="1" applyAlignment="1">
      <alignment horizontal="center" vertical="center"/>
    </xf>
    <xf numFmtId="3" fontId="31" fillId="0" borderId="0" xfId="0" applyNumberFormat="1" applyFont="1" applyFill="1" applyAlignment="1">
      <alignment horizontal="right" vertical="center" wrapText="1" indent="1"/>
    </xf>
    <xf numFmtId="9" fontId="31" fillId="0" borderId="0" xfId="3" applyFont="1" applyFill="1" applyAlignment="1">
      <alignment horizontal="right" vertical="center" wrapText="1" indent="1"/>
    </xf>
    <xf numFmtId="4" fontId="28" fillId="0" borderId="0" xfId="0" applyNumberFormat="1" applyFont="1" applyFill="1" applyBorder="1" applyAlignment="1">
      <alignment horizontal="right" vertical="top" wrapText="1"/>
    </xf>
    <xf numFmtId="3" fontId="32" fillId="0" borderId="0" xfId="0" applyNumberFormat="1" applyFont="1" applyFill="1" applyAlignment="1">
      <alignment horizontal="left" vertical="center" indent="1"/>
    </xf>
    <xf numFmtId="0" fontId="29" fillId="0" borderId="0" xfId="0" applyFont="1"/>
    <xf numFmtId="0" fontId="2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right" vertical="center" wrapText="1" indent="1"/>
    </xf>
    <xf numFmtId="2" fontId="31" fillId="0" borderId="0" xfId="0" applyNumberFormat="1" applyFont="1" applyFill="1" applyBorder="1" applyAlignment="1">
      <alignment horizontal="right" vertical="center" wrapText="1" indent="1"/>
    </xf>
    <xf numFmtId="3" fontId="31" fillId="0" borderId="0" xfId="0" applyNumberFormat="1" applyFont="1" applyFill="1" applyBorder="1" applyAlignment="1">
      <alignment horizontal="right" vertical="center" wrapText="1" indent="1"/>
    </xf>
    <xf numFmtId="0" fontId="34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top" wrapText="1"/>
    </xf>
    <xf numFmtId="2" fontId="25" fillId="0" borderId="0" xfId="0" applyNumberFormat="1" applyFont="1"/>
    <xf numFmtId="0" fontId="33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right" vertical="center" wrapText="1" indent="1"/>
    </xf>
    <xf numFmtId="3" fontId="35" fillId="0" borderId="0" xfId="0" applyNumberFormat="1" applyFont="1" applyFill="1" applyBorder="1" applyAlignment="1">
      <alignment horizontal="right" vertical="center" wrapText="1" indent="1"/>
    </xf>
    <xf numFmtId="10" fontId="35" fillId="0" borderId="0" xfId="3" applyNumberFormat="1" applyFont="1" applyFill="1" applyBorder="1" applyAlignment="1">
      <alignment horizontal="right" vertical="center" wrapText="1" indent="1"/>
    </xf>
  </cellXfs>
  <cellStyles count="6">
    <cellStyle name="Comma 2" xfId="2" xr:uid="{C016300D-9AC6-4B81-9C9E-B1F95BD85A40}"/>
    <cellStyle name="Comma 2 2" xfId="5" xr:uid="{D06FEF69-8663-4D76-A29B-7E090305703F}"/>
    <cellStyle name="Currency 2" xfId="1" xr:uid="{41A81D5A-EF4E-4B65-8AE5-E2E970D2A111}"/>
    <cellStyle name="Currency 2 2" xfId="4" xr:uid="{9A4D0E04-EACB-4435-9358-027F1ED66A7E}"/>
    <cellStyle name="Normal" xfId="0" builtinId="0"/>
    <cellStyle name="Percent" xfId="3" builtinId="5"/>
  </cellStyles>
  <dxfs count="41">
    <dxf>
      <font>
        <strike val="0"/>
        <outline val="0"/>
        <shadow val="0"/>
        <u val="none"/>
        <vertAlign val="baseline"/>
        <name val="Bahnschrift SemiCondensed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Bahnschrift SemiCondensed"/>
        <family val="2"/>
        <scheme val="none"/>
      </font>
      <fill>
        <patternFill patternType="solid">
          <fgColor theme="5"/>
          <bgColor theme="1" tint="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Bahnschrift SemiCondense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 SemiCondense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 SemiCondense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 SemiCondense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 SemiCondense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 SemiCondense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 SemiCondense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Arial Rounded MT Bold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Rounded MT Bold"/>
        <family val="2"/>
        <scheme val="none"/>
      </font>
      <fill>
        <patternFill patternType="solid">
          <fgColor theme="5"/>
          <bgColor theme="1" tint="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 Rounded MT Bol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Rounded MT Bold"/>
        <family val="2"/>
        <scheme val="none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theme="5" tint="0.39997558519241921"/>
        </left>
        <right/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theme="5" tint="0.39997558519241921"/>
        </top>
        <bottom style="thin">
          <color theme="5" tint="0.39997558519241921"/>
        </bottom>
        <vertical/>
        <horizontal style="thin">
          <color theme="5" tint="0.399975585192419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top style="thin">
          <color theme="5" tint="0.3999755851924192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5" tint="0.39997558519241921"/>
        </left>
        <right style="thin">
          <color theme="5" tint="0.39997558519241921"/>
        </right>
        <top/>
        <bottom/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26A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f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0</xdr:row>
      <xdr:rowOff>0</xdr:rowOff>
    </xdr:from>
    <xdr:to>
      <xdr:col>12</xdr:col>
      <xdr:colOff>937985</xdr:colOff>
      <xdr:row>15</xdr:row>
      <xdr:rowOff>154214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827848-BF4D-4D22-8D4F-FC4ADEA8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843" y="0"/>
          <a:ext cx="11217728" cy="2875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18143</xdr:colOff>
      <xdr:row>3</xdr:row>
      <xdr:rowOff>9071</xdr:rowOff>
    </xdr:from>
    <xdr:to>
      <xdr:col>15</xdr:col>
      <xdr:colOff>589643</xdr:colOff>
      <xdr:row>16</xdr:row>
      <xdr:rowOff>163286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41B974-4B8E-D206-BF45-171667CA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9286" y="562428"/>
          <a:ext cx="6667500" cy="2712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2095500</xdr:colOff>
      <xdr:row>0</xdr:row>
      <xdr:rowOff>0</xdr:rowOff>
    </xdr:from>
    <xdr:to>
      <xdr:col>10</xdr:col>
      <xdr:colOff>149679</xdr:colOff>
      <xdr:row>10</xdr:row>
      <xdr:rowOff>176886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564E3-20E8-4308-8453-569BF401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4714" y="0"/>
          <a:ext cx="4531179" cy="20818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15</xdr:col>
      <xdr:colOff>571502</xdr:colOff>
      <xdr:row>16</xdr:row>
      <xdr:rowOff>154215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6AD87-C3D7-4324-AFF9-36429A923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6029" y="582706"/>
          <a:ext cx="6622678" cy="26419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804581</xdr:colOff>
      <xdr:row>0</xdr:row>
      <xdr:rowOff>0</xdr:rowOff>
    </xdr:from>
    <xdr:to>
      <xdr:col>5</xdr:col>
      <xdr:colOff>89647</xdr:colOff>
      <xdr:row>5</xdr:row>
      <xdr:rowOff>208018</xdr:rowOff>
    </xdr:to>
    <xdr:pic>
      <xdr:nvPicPr>
        <xdr:cNvPr id="3" name="Picture 2" descr="Infosys Limited Reviews 2022: Details, Pricing, &amp; Features | G2">
          <a:extLst>
            <a:ext uri="{FF2B5EF4-FFF2-40B4-BE49-F238E27FC236}">
              <a16:creationId xmlns:a16="http://schemas.microsoft.com/office/drawing/2014/main" id="{B7DEAE0D-4707-1D3B-D13F-AAEAAB8B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934" y="0"/>
          <a:ext cx="2198595" cy="115603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18143</xdr:colOff>
      <xdr:row>3</xdr:row>
      <xdr:rowOff>9071</xdr:rowOff>
    </xdr:from>
    <xdr:to>
      <xdr:col>15</xdr:col>
      <xdr:colOff>589643</xdr:colOff>
      <xdr:row>17</xdr:row>
      <xdr:rowOff>172811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E4677-7ECF-4BAA-B15C-0F2A7C4D0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7193" y="590096"/>
          <a:ext cx="6591300" cy="2821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28575</xdr:rowOff>
    </xdr:from>
    <xdr:to>
      <xdr:col>5</xdr:col>
      <xdr:colOff>641622</xdr:colOff>
      <xdr:row>6</xdr:row>
      <xdr:rowOff>161925</xdr:rowOff>
    </xdr:to>
    <xdr:pic>
      <xdr:nvPicPr>
        <xdr:cNvPr id="2" name="Picture 1" descr="Wipro - Wikipedia">
          <a:extLst>
            <a:ext uri="{FF2B5EF4-FFF2-40B4-BE49-F238E27FC236}">
              <a16:creationId xmlns:a16="http://schemas.microsoft.com/office/drawing/2014/main" id="{5D9C22A1-C034-5DDA-1DDD-5BE0B683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8575"/>
          <a:ext cx="1622697" cy="12763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18143</xdr:colOff>
      <xdr:row>3</xdr:row>
      <xdr:rowOff>9071</xdr:rowOff>
    </xdr:from>
    <xdr:to>
      <xdr:col>15</xdr:col>
      <xdr:colOff>589643</xdr:colOff>
      <xdr:row>18</xdr:row>
      <xdr:rowOff>182336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E5A85-CA53-464F-9F35-0D95D18D7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7193" y="590096"/>
          <a:ext cx="6591300" cy="30212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75B28D-238A-4378-B0CF-70AFA0B5FF82}" name="Table1" displayName="Table1" ref="E19:M31" totalsRowShown="0" headerRowDxfId="40" dataDxfId="38" headerRowBorderDxfId="39">
  <tableColumns count="9">
    <tableColumn id="1" xr3:uid="{C9A39FF2-2142-41FB-8636-3B8A941809FD}" name="Years" dataDxfId="37"/>
    <tableColumn id="2" xr3:uid="{7D069276-FD36-46A4-87A5-41BFC7294503}" name="Liquidity Ratio" dataDxfId="36"/>
    <tableColumn id="3" xr3:uid="{3A0F1E43-F245-469C-99C2-3CC45D6F8B4F}" name="Profitability Ratios" dataDxfId="35"/>
    <tableColumn id="4" xr3:uid="{306F11BC-280B-47B7-B824-0E70FD9B7530}" name="Gearing Ratio" dataDxfId="34"/>
    <tableColumn id="5" xr3:uid="{2D506026-14E2-4D27-86B5-78A1613E31C7}" name="Investors Ratio" dataDxfId="33"/>
    <tableColumn id="6" xr3:uid="{7087D93C-FF22-4458-93C9-435355F3C988}" name="ROE" dataDxfId="32"/>
    <tableColumn id="7" xr3:uid="{885A1154-96C1-4994-83B5-87670F2BAE60}" name="Net Income" dataDxfId="31"/>
    <tableColumn id="8" xr3:uid="{D3DC795A-A13E-4382-AD54-A4E62A9B5F7B}" name="Shareholders' Equity" dataDxfId="30"/>
    <tableColumn id="9" xr3:uid="{FEB3D771-F4C9-4DB5-9896-C0E7EE6F0350}" name="ROE(DA)" dataDxfId="29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39F1D5-CCCD-4814-9803-41FD6060E1EE}" name="Table3" displayName="Table3" ref="B4:D17" totalsRowShown="0" headerRowDxfId="28" headerRowBorderDxfId="27" tableBorderDxfId="26" totalsRowBorderDxfId="25">
  <autoFilter ref="B4:D17" xr:uid="{5B39F1D5-CCCD-4814-9803-41FD6060E1EE}">
    <filterColumn colId="0" hiddenButton="1"/>
    <filterColumn colId="1" hiddenButton="1"/>
    <filterColumn colId="2" hiddenButton="1"/>
  </autoFilter>
  <tableColumns count="3">
    <tableColumn id="1" xr3:uid="{EF5885C9-5128-455D-B1A6-74FC06A7DA87}" name="Term" dataDxfId="24"/>
    <tableColumn id="2" xr3:uid="{25DBDD29-5F69-48E5-AA27-BB4B3A5EC43C}" name="." dataDxfId="23"/>
    <tableColumn id="3" xr3:uid="{9A1AA0C2-91C1-42E6-8545-DD0297C6EA48}" name="Formula" dataDxfId="22"/>
  </tableColumns>
  <tableStyleInfo name="TableStyleMedium2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0A73FE-D8C8-4B84-8C4B-E58E2207F940}" name="Table15" displayName="Table15" ref="B9:H21" totalsRowShown="0" headerRowDxfId="1" dataDxfId="0" headerRowBorderDxfId="21">
  <tableColumns count="7">
    <tableColumn id="1" xr3:uid="{2DC810FB-CF04-4741-AC69-9A8FF546D094}" name="Years" dataDxfId="8"/>
    <tableColumn id="2" xr3:uid="{C0FCA7F1-BCEC-4048-AE42-8905D6BF1C91}" name="Liquidity Ratio" dataDxfId="7"/>
    <tableColumn id="3" xr3:uid="{72308709-31A5-4374-8E3F-BC9372F717F4}" name="Profitability Ratios" dataDxfId="6"/>
    <tableColumn id="4" xr3:uid="{6FED42E8-D086-49F5-AE3E-DF301FB7954C}" name="Gearing Ratio" dataDxfId="5"/>
    <tableColumn id="5" xr3:uid="{CD3F2941-0322-4867-8DDF-7357A4195333}" name="Investors Ratio" dataDxfId="4"/>
    <tableColumn id="6" xr3:uid="{D69F7C3D-B30A-4996-A3A9-A98DC61B5102}" name="ROE" dataDxfId="3"/>
    <tableColumn id="9" xr3:uid="{7C975A33-F8D6-49BD-B659-F3BF62520592}" name="ROE(DA)" dataDxfId="2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223CBC-3E23-4D2D-89CB-CA4443DB5036}" name="Table33" displayName="Table33" ref="B4:D17" totalsRowShown="0" headerRowCellStyle="Normal" dataCellStyle="Normal">
  <autoFilter ref="B4:D17" xr:uid="{67223CBC-3E23-4D2D-89CB-CA4443DB5036}"/>
  <tableColumns count="3">
    <tableColumn id="1" xr3:uid="{EDA5A02A-D327-4BE3-BC1D-228E34013866}" name="Term" dataCellStyle="Normal"/>
    <tableColumn id="2" xr3:uid="{1606F500-D014-4B24-A764-386870A48039}" name="." dataCellStyle="Normal"/>
    <tableColumn id="3" xr3:uid="{40EAF112-48A1-4CC5-B347-C183DC2043EB}" name="Formula" dataCellStyle="Normal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C4C105C-8BD4-4ACA-AE70-24448173E938}" name="Table157" displayName="Table157" ref="B10:J22" totalsRowShown="0" headerRowDxfId="10" dataDxfId="9" headerRowBorderDxfId="20">
  <tableColumns count="9">
    <tableColumn id="1" xr3:uid="{0EE84436-7E67-4466-A671-00680AABB15D}" name="Years" dataDxfId="19"/>
    <tableColumn id="2" xr3:uid="{390B6158-6113-4589-9847-F5C7823E8347}" name="Liquidity Ratio" dataDxfId="18"/>
    <tableColumn id="3" xr3:uid="{529CED51-755E-40F2-88AE-8E2FD749AC5A}" name="Profitability Ratios" dataDxfId="17"/>
    <tableColumn id="4" xr3:uid="{8F13FA96-6D45-44D2-8AF6-FD7FA4441D5E}" name="Gearing Ratio" dataDxfId="16"/>
    <tableColumn id="5" xr3:uid="{6BC5F76A-FE8B-4A8D-B7F0-8D8C86812E71}" name="Investors Ratio" dataDxfId="15"/>
    <tableColumn id="6" xr3:uid="{8A59025C-4448-4849-AB79-0EFBDE8CF226}" name="ROE" dataDxfId="14"/>
    <tableColumn id="7" xr3:uid="{A9CE55DC-D0C2-4C6F-9665-A6EE7390A86C}" name="Net Income" dataDxfId="13" dataCellStyle="Percent"/>
    <tableColumn id="8" xr3:uid="{C1E92B50-73F5-444C-AC59-AAB866D71122}" name="Shareholders' Equity" dataDxfId="12" dataCellStyle="Percent"/>
    <tableColumn id="9" xr3:uid="{F2E365F6-F104-4D40-98CC-778DE8AA50DD}" name="ROE(DA)" dataDxfId="11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6400676-17D2-4682-8016-F38E0CBBFE5D}" name="Table336" displayName="Table336" ref="B4:D17" totalsRowShown="0" headerRowCellStyle="Normal" dataCellStyle="Normal">
  <autoFilter ref="B4:D17" xr:uid="{46400676-17D2-4682-8016-F38E0CBBFE5D}"/>
  <tableColumns count="3">
    <tableColumn id="1" xr3:uid="{9D70078E-4196-4694-B924-F095DE2B1C32}" name="Term" dataCellStyle="Normal"/>
    <tableColumn id="2" xr3:uid="{CD599EBD-06EE-487B-847B-7E2C12562F61}" name="." dataCellStyle="Normal"/>
    <tableColumn id="3" xr3:uid="{A0EE81EC-AE3C-455D-9578-A15CBF38EB72}" name="Formula" dataCellStyle="Normal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BBABB-CF86-43A6-83C6-9DEC850633E4}">
  <dimension ref="E16:M31"/>
  <sheetViews>
    <sheetView topLeftCell="A9" zoomScale="85" zoomScaleNormal="85" workbookViewId="0">
      <selection activeCell="K19" sqref="K19:L20"/>
    </sheetView>
  </sheetViews>
  <sheetFormatPr defaultRowHeight="15" x14ac:dyDescent="0.25"/>
  <cols>
    <col min="5" max="5" width="15" bestFit="1" customWidth="1"/>
    <col min="6" max="6" width="18.5703125" bestFit="1" customWidth="1"/>
    <col min="7" max="7" width="22.42578125" bestFit="1" customWidth="1"/>
    <col min="8" max="8" width="20.42578125" customWidth="1"/>
    <col min="9" max="9" width="19.28515625" bestFit="1" customWidth="1"/>
    <col min="10" max="10" width="9.85546875" bestFit="1" customWidth="1"/>
    <col min="11" max="11" width="16.140625" bestFit="1" customWidth="1"/>
    <col min="12" max="12" width="25.42578125" bestFit="1" customWidth="1"/>
    <col min="13" max="13" width="21" bestFit="1" customWidth="1"/>
  </cols>
  <sheetData>
    <row r="16" ht="15.75" thickBot="1" x14ac:dyDescent="0.3"/>
    <row r="17" spans="5:13" x14ac:dyDescent="0.25">
      <c r="E17" s="51" t="s">
        <v>11</v>
      </c>
      <c r="F17" s="52"/>
      <c r="G17" s="52"/>
      <c r="H17" s="52"/>
      <c r="I17" s="52"/>
      <c r="J17" s="52"/>
      <c r="K17" s="52"/>
      <c r="L17" s="52"/>
      <c r="M17" s="53"/>
    </row>
    <row r="18" spans="5:13" ht="19.5" customHeight="1" thickBot="1" x14ac:dyDescent="0.3">
      <c r="E18" s="54"/>
      <c r="F18" s="55"/>
      <c r="G18" s="55"/>
      <c r="H18" s="55"/>
      <c r="I18" s="55"/>
      <c r="J18" s="55"/>
      <c r="K18" s="55"/>
      <c r="L18" s="55"/>
      <c r="M18" s="56"/>
    </row>
    <row r="19" spans="5:13" ht="21.6" customHeight="1" x14ac:dyDescent="0.25">
      <c r="E19" s="44" t="s">
        <v>0</v>
      </c>
      <c r="F19" s="45" t="s">
        <v>1</v>
      </c>
      <c r="G19" s="46" t="s">
        <v>3</v>
      </c>
      <c r="H19" s="45" t="s">
        <v>4</v>
      </c>
      <c r="I19" s="46" t="s">
        <v>5</v>
      </c>
      <c r="J19" s="45" t="s">
        <v>2</v>
      </c>
      <c r="K19" s="46" t="s">
        <v>17</v>
      </c>
      <c r="L19" s="47" t="s">
        <v>18</v>
      </c>
      <c r="M19" s="48" t="s">
        <v>20</v>
      </c>
    </row>
    <row r="20" spans="5:13" ht="21" customHeight="1" thickBot="1" x14ac:dyDescent="0.3">
      <c r="E20" s="41"/>
      <c r="F20" s="42" t="s">
        <v>6</v>
      </c>
      <c r="G20" s="43" t="s">
        <v>7</v>
      </c>
      <c r="H20" s="42" t="s">
        <v>8</v>
      </c>
      <c r="I20" s="43" t="s">
        <v>9</v>
      </c>
      <c r="J20" s="42" t="s">
        <v>10</v>
      </c>
      <c r="K20" s="20" t="s">
        <v>25</v>
      </c>
      <c r="L20" s="32" t="s">
        <v>25</v>
      </c>
      <c r="M20" s="23" t="s">
        <v>19</v>
      </c>
    </row>
    <row r="21" spans="5:13" x14ac:dyDescent="0.25">
      <c r="E21" s="35"/>
      <c r="F21" s="36"/>
      <c r="G21" s="37"/>
      <c r="H21" s="36"/>
      <c r="I21" s="37"/>
      <c r="J21" s="36"/>
      <c r="K21" s="22"/>
      <c r="L21" s="34"/>
      <c r="M21" s="38"/>
    </row>
    <row r="22" spans="5:13" x14ac:dyDescent="0.25">
      <c r="E22" s="24">
        <v>2013</v>
      </c>
      <c r="F22" s="27">
        <v>2.4300000000000002</v>
      </c>
      <c r="G22" s="29">
        <v>26.4</v>
      </c>
      <c r="H22" s="27">
        <v>2.23</v>
      </c>
      <c r="I22" s="29">
        <v>65.22</v>
      </c>
      <c r="J22" s="27">
        <v>42.03</v>
      </c>
      <c r="K22" s="19">
        <v>48426</v>
      </c>
      <c r="L22" s="33">
        <v>195.72</v>
      </c>
      <c r="M22" s="18">
        <f>Table1[[#This Row],[Net Income]]/Table1[[#This Row],[Shareholders'' Equity]]</f>
        <v>247.42489270386267</v>
      </c>
    </row>
    <row r="23" spans="5:13" x14ac:dyDescent="0.25">
      <c r="E23" s="25">
        <v>2014</v>
      </c>
      <c r="F23" s="28">
        <v>2.84</v>
      </c>
      <c r="G23" s="30">
        <v>28.56</v>
      </c>
      <c r="H23" s="28">
        <v>2.97</v>
      </c>
      <c r="I23" s="30">
        <v>94.15</v>
      </c>
      <c r="J23" s="28">
        <v>45.77</v>
      </c>
      <c r="K23" s="19">
        <v>64673</v>
      </c>
      <c r="L23" s="33">
        <v>195.87</v>
      </c>
      <c r="M23" s="18">
        <f>Table1[[#This Row],[Net Income]]/Table1[[#This Row],[Shareholders'' Equity]]</f>
        <v>330.18328483177618</v>
      </c>
    </row>
    <row r="24" spans="5:13" x14ac:dyDescent="0.25">
      <c r="E24" s="24">
        <v>2015</v>
      </c>
      <c r="F24" s="27">
        <v>2.46</v>
      </c>
      <c r="G24" s="29">
        <v>26.17</v>
      </c>
      <c r="H24" s="27">
        <v>2.81</v>
      </c>
      <c r="I24" s="29">
        <v>98.31</v>
      </c>
      <c r="J24" s="27">
        <v>40.85</v>
      </c>
      <c r="K24" s="19">
        <v>73578</v>
      </c>
      <c r="L24" s="33">
        <v>195.87</v>
      </c>
      <c r="M24" s="18">
        <f>Table1[[#This Row],[Net Income]]/Table1[[#This Row],[Shareholders'' Equity]]</f>
        <v>375.64711288099249</v>
      </c>
    </row>
    <row r="25" spans="5:13" x14ac:dyDescent="0.25">
      <c r="E25" s="25">
        <v>2016</v>
      </c>
      <c r="F25" s="28">
        <v>4.72</v>
      </c>
      <c r="G25" s="30">
        <v>26.87</v>
      </c>
      <c r="H25" s="28">
        <v>2.66</v>
      </c>
      <c r="I25" s="30">
        <v>117.11</v>
      </c>
      <c r="J25" s="28">
        <v>40.270000000000003</v>
      </c>
      <c r="K25" s="19">
        <v>85864</v>
      </c>
      <c r="L25" s="33">
        <v>197.04</v>
      </c>
      <c r="M25" s="18">
        <f>Table1[[#This Row],[Net Income]]/Table1[[#This Row],[Shareholders'' Equity]]</f>
        <v>435.76938692651242</v>
      </c>
    </row>
    <row r="26" spans="5:13" x14ac:dyDescent="0.25">
      <c r="E26" s="24">
        <v>2017</v>
      </c>
      <c r="F26" s="27">
        <v>6.4</v>
      </c>
      <c r="G26" s="29">
        <v>25.51</v>
      </c>
      <c r="H26" s="27">
        <v>2.44</v>
      </c>
      <c r="I26" s="29">
        <v>120.04</v>
      </c>
      <c r="J26" s="27">
        <v>33.64</v>
      </c>
      <c r="K26" s="19">
        <v>92693</v>
      </c>
      <c r="L26" s="33">
        <v>197.04</v>
      </c>
      <c r="M26" s="18">
        <f>Table1[[#This Row],[Net Income]]/Table1[[#This Row],[Shareholders'' Equity]]</f>
        <v>470.42732440113684</v>
      </c>
    </row>
    <row r="27" spans="5:13" x14ac:dyDescent="0.25">
      <c r="E27" s="25">
        <v>2018</v>
      </c>
      <c r="F27" s="28">
        <v>4.8499999999999996</v>
      </c>
      <c r="G27" s="30">
        <v>25.92</v>
      </c>
      <c r="H27" s="28">
        <v>2.0099999999999998</v>
      </c>
      <c r="I27" s="30">
        <v>131.15</v>
      </c>
      <c r="J27" s="28">
        <v>30.29</v>
      </c>
      <c r="K27" s="19">
        <v>97356</v>
      </c>
      <c r="L27" s="33">
        <v>191.43</v>
      </c>
      <c r="M27" s="18">
        <f>Table1[[#This Row],[Net Income]]/Table1[[#This Row],[Shareholders'' Equity]]</f>
        <v>508.57232408713367</v>
      </c>
    </row>
    <row r="28" spans="5:13" x14ac:dyDescent="0.25">
      <c r="E28" s="24">
        <v>2019</v>
      </c>
      <c r="F28" s="27">
        <v>4.18</v>
      </c>
      <c r="G28" s="29">
        <v>24.4</v>
      </c>
      <c r="H28" s="27">
        <v>1.83</v>
      </c>
      <c r="I28" s="29">
        <v>79.34</v>
      </c>
      <c r="J28" s="27">
        <v>36.18</v>
      </c>
      <c r="K28" s="17" t="s">
        <v>24</v>
      </c>
      <c r="L28" s="33">
        <v>375.24</v>
      </c>
      <c r="M28" s="18">
        <f>123170/375</f>
        <v>328.45333333333332</v>
      </c>
    </row>
    <row r="29" spans="5:13" x14ac:dyDescent="0.25">
      <c r="E29" s="25">
        <v>2020</v>
      </c>
      <c r="F29" s="28">
        <v>3.3</v>
      </c>
      <c r="G29" s="30">
        <v>25.33</v>
      </c>
      <c r="H29" s="28">
        <v>3.29</v>
      </c>
      <c r="I29" s="30">
        <v>88.64</v>
      </c>
      <c r="J29" s="28">
        <v>37.6</v>
      </c>
      <c r="K29" s="17" t="s">
        <v>23</v>
      </c>
      <c r="L29" s="33">
        <v>375.24</v>
      </c>
      <c r="M29" s="18">
        <f>131963/375</f>
        <v>351.90133333333335</v>
      </c>
    </row>
    <row r="30" spans="5:13" x14ac:dyDescent="0.25">
      <c r="E30" s="24">
        <v>2021</v>
      </c>
      <c r="F30" s="27">
        <v>2.92</v>
      </c>
      <c r="G30" s="29">
        <v>22.77</v>
      </c>
      <c r="H30" s="27">
        <v>2.0499999999999998</v>
      </c>
      <c r="I30" s="29">
        <v>82.78</v>
      </c>
      <c r="J30" s="27">
        <v>38.549999999999997</v>
      </c>
      <c r="K30" s="17" t="s">
        <v>22</v>
      </c>
      <c r="L30" s="33">
        <v>369.91</v>
      </c>
      <c r="M30" s="18">
        <f>135963/369</f>
        <v>368.46341463414632</v>
      </c>
    </row>
    <row r="31" spans="5:13" ht="15.75" thickBot="1" x14ac:dyDescent="0.3">
      <c r="E31" s="26">
        <v>2022</v>
      </c>
      <c r="F31" s="39">
        <v>2.4900000000000002</v>
      </c>
      <c r="G31" s="31">
        <v>23.81</v>
      </c>
      <c r="H31" s="39">
        <v>2.1800000000000002</v>
      </c>
      <c r="I31" s="31">
        <v>104.34</v>
      </c>
      <c r="J31" s="39">
        <v>44.13</v>
      </c>
      <c r="K31" s="20" t="s">
        <v>21</v>
      </c>
      <c r="L31" s="40">
        <v>390.44</v>
      </c>
      <c r="M31" s="21">
        <f>160341/390</f>
        <v>411.1307692307692</v>
      </c>
    </row>
  </sheetData>
  <mergeCells count="1">
    <mergeCell ref="E17:M18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C483-231D-433F-B8C9-4AE3E0BD1D62}">
  <dimension ref="B3:P26"/>
  <sheetViews>
    <sheetView topLeftCell="A4" zoomScaleNormal="100" workbookViewId="0">
      <selection activeCell="B23" sqref="B23:D26"/>
    </sheetView>
  </sheetViews>
  <sheetFormatPr defaultRowHeight="15" x14ac:dyDescent="0.25"/>
  <cols>
    <col min="1" max="1" width="8.28515625" customWidth="1"/>
    <col min="2" max="2" width="27.42578125" bestFit="1" customWidth="1"/>
    <col min="3" max="3" width="3.85546875" customWidth="1"/>
    <col min="4" max="4" width="65.85546875" bestFit="1" customWidth="1"/>
    <col min="6" max="6" width="8.5703125" customWidth="1"/>
    <col min="7" max="8" width="8.85546875" customWidth="1"/>
  </cols>
  <sheetData>
    <row r="3" spans="2:16" ht="15.75" thickBot="1" x14ac:dyDescent="0.3"/>
    <row r="4" spans="2:16" ht="30" customHeight="1" thickBot="1" x14ac:dyDescent="0.3">
      <c r="B4" s="13" t="s">
        <v>27</v>
      </c>
      <c r="C4" s="14" t="s">
        <v>28</v>
      </c>
      <c r="D4" s="15" t="s">
        <v>26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2:16" x14ac:dyDescent="0.25">
      <c r="B5" s="11" t="s">
        <v>12</v>
      </c>
      <c r="C5" s="12" t="s">
        <v>15</v>
      </c>
      <c r="D5" s="11" t="s">
        <v>13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2:16" x14ac:dyDescent="0.25">
      <c r="B6" s="3"/>
      <c r="C6" s="9"/>
      <c r="D6" s="3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2:16" x14ac:dyDescent="0.25">
      <c r="B7" s="2" t="s">
        <v>12</v>
      </c>
      <c r="C7" s="8" t="s">
        <v>15</v>
      </c>
      <c r="D7" s="5" t="s">
        <v>14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2:16" x14ac:dyDescent="0.25">
      <c r="B8" s="3"/>
      <c r="C8" s="9"/>
      <c r="D8" s="3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2:16" x14ac:dyDescent="0.25">
      <c r="B9" s="2" t="s">
        <v>12</v>
      </c>
      <c r="C9" s="8" t="s">
        <v>15</v>
      </c>
      <c r="D9" s="2" t="s">
        <v>16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2:16" x14ac:dyDescent="0.25">
      <c r="B10" s="3"/>
      <c r="C10" s="9"/>
      <c r="D10" s="3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2:16" x14ac:dyDescent="0.25">
      <c r="B11" s="2" t="s">
        <v>1</v>
      </c>
      <c r="C11" s="8" t="s">
        <v>15</v>
      </c>
      <c r="D11" s="6" t="s">
        <v>30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2:16" x14ac:dyDescent="0.25">
      <c r="B12" s="3"/>
      <c r="C12" s="9"/>
      <c r="D12" s="3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2:16" x14ac:dyDescent="0.25">
      <c r="B13" s="2" t="s">
        <v>29</v>
      </c>
      <c r="C13" s="8" t="s">
        <v>15</v>
      </c>
      <c r="D13" s="2" t="s">
        <v>31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2:16" x14ac:dyDescent="0.25">
      <c r="B14" s="3"/>
      <c r="C14" s="9"/>
      <c r="D14" s="3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2:16" x14ac:dyDescent="0.25">
      <c r="B15" s="2" t="s">
        <v>4</v>
      </c>
      <c r="C15" s="8" t="s">
        <v>15</v>
      </c>
      <c r="D15" s="7" t="s">
        <v>32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2:16" x14ac:dyDescent="0.25">
      <c r="B16" s="3"/>
      <c r="C16" s="9"/>
      <c r="D16" s="3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2:16" ht="15.75" thickBot="1" x14ac:dyDescent="0.3">
      <c r="B17" s="4" t="s">
        <v>5</v>
      </c>
      <c r="C17" s="10" t="s">
        <v>15</v>
      </c>
      <c r="D17" s="4" t="s">
        <v>33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20" spans="2:16" x14ac:dyDescent="0.25">
      <c r="F20" s="49"/>
    </row>
    <row r="22" spans="2:16" ht="15.75" thickBot="1" x14ac:dyDescent="0.3"/>
    <row r="23" spans="2:16" ht="20.100000000000001" customHeight="1" x14ac:dyDescent="0.25">
      <c r="B23" s="128" t="s">
        <v>35</v>
      </c>
      <c r="C23" s="129"/>
      <c r="D23" s="130"/>
      <c r="E23" s="1"/>
    </row>
    <row r="24" spans="2:16" ht="18.75" x14ac:dyDescent="0.25">
      <c r="B24" s="131" t="s">
        <v>36</v>
      </c>
      <c r="C24" s="132"/>
      <c r="D24" s="133"/>
    </row>
    <row r="25" spans="2:16" x14ac:dyDescent="0.25">
      <c r="B25" s="134"/>
      <c r="C25" s="135"/>
      <c r="D25" s="136"/>
    </row>
    <row r="26" spans="2:16" ht="21.75" thickBot="1" x14ac:dyDescent="0.35">
      <c r="B26" s="137" t="s">
        <v>34</v>
      </c>
      <c r="C26" s="138"/>
      <c r="D26" s="139"/>
      <c r="E26" s="16"/>
    </row>
  </sheetData>
  <mergeCells count="5">
    <mergeCell ref="F4:P17"/>
    <mergeCell ref="B23:D23"/>
    <mergeCell ref="B24:D24"/>
    <mergeCell ref="B26:D26"/>
    <mergeCell ref="B25:D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FFAA-1905-429E-90C5-169790E8525F}">
  <dimension ref="E11:P26"/>
  <sheetViews>
    <sheetView topLeftCell="D5" zoomScale="85" zoomScaleNormal="85" workbookViewId="0">
      <selection activeCell="H28" sqref="H28"/>
    </sheetView>
  </sheetViews>
  <sheetFormatPr defaultRowHeight="15" x14ac:dyDescent="0.25"/>
  <cols>
    <col min="6" max="6" width="23" bestFit="1" customWidth="1"/>
    <col min="7" max="7" width="31.5703125" bestFit="1" customWidth="1"/>
    <col min="8" max="8" width="32.5703125" bestFit="1" customWidth="1"/>
    <col min="9" max="9" width="23.140625" bestFit="1" customWidth="1"/>
    <col min="10" max="10" width="9.85546875" bestFit="1" customWidth="1"/>
    <col min="11" max="11" width="18" bestFit="1" customWidth="1"/>
    <col min="12" max="12" width="31.5703125" bestFit="1" customWidth="1"/>
    <col min="13" max="13" width="46.5703125" bestFit="1" customWidth="1"/>
    <col min="16" max="16" width="2.7109375" bestFit="1" customWidth="1"/>
  </cols>
  <sheetData>
    <row r="11" spans="5:16" ht="15.75" thickBot="1" x14ac:dyDescent="0.3"/>
    <row r="12" spans="5:16" x14ac:dyDescent="0.25">
      <c r="E12" s="78" t="s">
        <v>56</v>
      </c>
      <c r="F12" s="79"/>
      <c r="G12" s="79"/>
      <c r="H12" s="79"/>
      <c r="I12" s="79"/>
      <c r="J12" s="79"/>
      <c r="K12" s="79"/>
      <c r="L12" s="79"/>
      <c r="M12" s="80"/>
      <c r="N12" s="81"/>
      <c r="O12" s="81"/>
      <c r="P12" s="81"/>
    </row>
    <row r="13" spans="5:16" ht="15.75" thickBot="1" x14ac:dyDescent="0.3">
      <c r="E13" s="114"/>
      <c r="F13" s="115"/>
      <c r="G13" s="115"/>
      <c r="H13" s="115"/>
      <c r="I13" s="115"/>
      <c r="J13" s="115"/>
      <c r="K13" s="115"/>
      <c r="L13" s="115"/>
      <c r="M13" s="116"/>
      <c r="N13" s="81"/>
      <c r="O13" s="81"/>
      <c r="P13" s="81"/>
    </row>
    <row r="14" spans="5:16" ht="23.25" x14ac:dyDescent="0.25">
      <c r="E14" s="97" t="s">
        <v>0</v>
      </c>
      <c r="F14" s="98" t="s">
        <v>1</v>
      </c>
      <c r="G14" s="99" t="s">
        <v>3</v>
      </c>
      <c r="H14" s="98" t="s">
        <v>4</v>
      </c>
      <c r="I14" s="99" t="s">
        <v>5</v>
      </c>
      <c r="J14" s="98" t="s">
        <v>2</v>
      </c>
      <c r="K14" s="99" t="s">
        <v>17</v>
      </c>
      <c r="L14" s="100" t="s">
        <v>18</v>
      </c>
      <c r="M14" s="101" t="s">
        <v>20</v>
      </c>
      <c r="N14" s="81"/>
      <c r="O14" s="81"/>
      <c r="P14" s="81"/>
    </row>
    <row r="15" spans="5:16" ht="24" thickBot="1" x14ac:dyDescent="0.3">
      <c r="E15" s="91"/>
      <c r="F15" s="92" t="s">
        <v>6</v>
      </c>
      <c r="G15" s="93" t="s">
        <v>7</v>
      </c>
      <c r="H15" s="92" t="s">
        <v>8</v>
      </c>
      <c r="I15" s="93" t="s">
        <v>9</v>
      </c>
      <c r="J15" s="92" t="s">
        <v>10</v>
      </c>
      <c r="K15" s="94" t="s">
        <v>25</v>
      </c>
      <c r="L15" s="95" t="s">
        <v>25</v>
      </c>
      <c r="M15" s="96" t="s">
        <v>19</v>
      </c>
      <c r="N15" s="81"/>
      <c r="O15" s="81"/>
      <c r="P15" s="81"/>
    </row>
    <row r="16" spans="5:16" ht="23.25" x14ac:dyDescent="0.25">
      <c r="E16" s="82"/>
      <c r="F16" s="83"/>
      <c r="G16" s="84"/>
      <c r="H16" s="83"/>
      <c r="I16" s="84"/>
      <c r="J16" s="83"/>
      <c r="K16" s="85"/>
      <c r="L16" s="86"/>
      <c r="M16" s="87"/>
      <c r="N16" s="81"/>
      <c r="O16" s="81"/>
      <c r="P16" s="81"/>
    </row>
    <row r="17" spans="5:16" ht="23.25" x14ac:dyDescent="0.25">
      <c r="E17" s="88">
        <v>2013</v>
      </c>
      <c r="F17" s="103">
        <v>1.88</v>
      </c>
      <c r="G17" s="106">
        <v>29.59</v>
      </c>
      <c r="H17" s="118">
        <v>0.06</v>
      </c>
      <c r="I17" s="106">
        <v>36.200000000000003</v>
      </c>
      <c r="J17" s="103">
        <v>36.200000000000003</v>
      </c>
      <c r="K17" s="108">
        <v>12517</v>
      </c>
      <c r="L17" s="111">
        <v>10232</v>
      </c>
      <c r="M17" s="113">
        <v>1.2233189992181392</v>
      </c>
      <c r="N17" s="81"/>
      <c r="O17" s="81"/>
      <c r="P17" s="81"/>
    </row>
    <row r="18" spans="5:16" ht="23.25" x14ac:dyDescent="0.25">
      <c r="E18" s="89">
        <v>2014</v>
      </c>
      <c r="F18" s="102">
        <v>2.62</v>
      </c>
      <c r="G18" s="105">
        <v>36.270000000000003</v>
      </c>
      <c r="H18" s="119">
        <v>0</v>
      </c>
      <c r="I18" s="105">
        <v>38</v>
      </c>
      <c r="J18" s="102">
        <v>38</v>
      </c>
      <c r="K18" s="108">
        <v>16497</v>
      </c>
      <c r="L18" s="111">
        <v>15745</v>
      </c>
      <c r="M18" s="113">
        <v>1.0477611940298508</v>
      </c>
      <c r="N18" s="81"/>
      <c r="O18" s="81"/>
      <c r="P18" s="81"/>
    </row>
    <row r="19" spans="5:16" ht="23.25" x14ac:dyDescent="0.25">
      <c r="E19" s="88">
        <v>2015</v>
      </c>
      <c r="F19" s="103">
        <v>3.23</v>
      </c>
      <c r="G19" s="106">
        <v>36.99</v>
      </c>
      <c r="H19" s="118">
        <v>0</v>
      </c>
      <c r="I19" s="106">
        <v>32.700000000000003</v>
      </c>
      <c r="J19" s="103">
        <v>32.700000000000003</v>
      </c>
      <c r="K19" s="108">
        <v>17153</v>
      </c>
      <c r="L19" s="111">
        <v>19405</v>
      </c>
      <c r="M19" s="113">
        <v>0.88394743622777638</v>
      </c>
      <c r="N19" s="81"/>
      <c r="O19" s="81"/>
      <c r="P19" s="81"/>
    </row>
    <row r="20" spans="5:16" ht="23.25" x14ac:dyDescent="0.25">
      <c r="E20" s="89">
        <v>2016</v>
      </c>
      <c r="F20" s="102">
        <v>3.91</v>
      </c>
      <c r="G20" s="105">
        <v>35.119999999999997</v>
      </c>
      <c r="H20" s="119">
        <v>0</v>
      </c>
      <c r="I20" s="105">
        <v>21.95</v>
      </c>
      <c r="J20" s="102">
        <v>21.95</v>
      </c>
      <c r="K20" s="108">
        <v>13434</v>
      </c>
      <c r="L20" s="111">
        <v>21496</v>
      </c>
      <c r="M20" s="113">
        <v>0.62495347971715665</v>
      </c>
      <c r="N20" s="81"/>
      <c r="O20" s="81"/>
      <c r="P20" s="81"/>
    </row>
    <row r="21" spans="5:16" ht="23.25" x14ac:dyDescent="0.25">
      <c r="E21" s="88">
        <v>2017</v>
      </c>
      <c r="F21" s="103">
        <v>3.06</v>
      </c>
      <c r="G21" s="106">
        <v>35.57</v>
      </c>
      <c r="H21" s="118">
        <v>0</v>
      </c>
      <c r="I21" s="106">
        <v>26.46</v>
      </c>
      <c r="J21" s="103">
        <v>26.46</v>
      </c>
      <c r="K21" s="108">
        <v>19318</v>
      </c>
      <c r="L21" s="111">
        <v>25973</v>
      </c>
      <c r="M21" s="113">
        <v>0.74377237900897086</v>
      </c>
      <c r="N21" s="81"/>
      <c r="O21" s="81"/>
      <c r="P21" s="81"/>
    </row>
    <row r="22" spans="5:16" ht="23.25" x14ac:dyDescent="0.25">
      <c r="E22" s="89">
        <v>2018</v>
      </c>
      <c r="F22" s="102">
        <v>3.29</v>
      </c>
      <c r="G22" s="105">
        <v>33.35</v>
      </c>
      <c r="H22" s="119">
        <v>0</v>
      </c>
      <c r="I22" s="105">
        <v>52.54</v>
      </c>
      <c r="J22" s="102">
        <v>26.7</v>
      </c>
      <c r="K22" s="108">
        <v>22073</v>
      </c>
      <c r="L22" s="111">
        <v>27563</v>
      </c>
      <c r="M22" s="113">
        <v>0.80081993977433519</v>
      </c>
      <c r="N22" s="81"/>
      <c r="O22" s="81"/>
      <c r="P22" s="81"/>
    </row>
    <row r="23" spans="5:16" ht="23.25" x14ac:dyDescent="0.25">
      <c r="E23" s="88">
        <v>2019</v>
      </c>
      <c r="F23" s="103">
        <v>2.93</v>
      </c>
      <c r="G23" s="106">
        <v>31.46</v>
      </c>
      <c r="H23" s="118">
        <v>0</v>
      </c>
      <c r="I23" s="106">
        <v>59.69</v>
      </c>
      <c r="J23" s="103">
        <v>26.88</v>
      </c>
      <c r="K23" s="109">
        <v>26012</v>
      </c>
      <c r="L23" s="111">
        <v>30439</v>
      </c>
      <c r="M23" s="113">
        <v>0.85456158218075495</v>
      </c>
      <c r="N23" s="81"/>
      <c r="O23" s="81"/>
      <c r="P23" s="81"/>
    </row>
    <row r="24" spans="5:16" ht="23.25" x14ac:dyDescent="0.25">
      <c r="E24" s="89">
        <v>2020</v>
      </c>
      <c r="F24" s="102">
        <v>1.69</v>
      </c>
      <c r="G24" s="105">
        <v>27.5</v>
      </c>
      <c r="H24" s="119">
        <v>0</v>
      </c>
      <c r="I24" s="105">
        <v>33.06</v>
      </c>
      <c r="J24" s="102">
        <v>24.04</v>
      </c>
      <c r="K24" s="109">
        <v>32606</v>
      </c>
      <c r="L24" s="111">
        <v>37296</v>
      </c>
      <c r="M24" s="113">
        <v>0.87424924924924929</v>
      </c>
      <c r="N24" s="81"/>
      <c r="O24" s="81"/>
      <c r="P24" s="81"/>
    </row>
    <row r="25" spans="5:16" ht="23.25" x14ac:dyDescent="0.25">
      <c r="E25" s="88">
        <v>2021</v>
      </c>
      <c r="F25" s="103">
        <v>2.77</v>
      </c>
      <c r="G25" s="106">
        <v>24.5</v>
      </c>
      <c r="H25" s="118">
        <v>0</v>
      </c>
      <c r="I25" s="106">
        <v>32.22</v>
      </c>
      <c r="J25" s="103">
        <v>20.07</v>
      </c>
      <c r="K25" s="109">
        <v>35673</v>
      </c>
      <c r="L25" s="111">
        <v>43553</v>
      </c>
      <c r="M25" s="113">
        <v>0.8190710169219112</v>
      </c>
      <c r="N25" s="81"/>
      <c r="O25" s="81"/>
      <c r="P25" s="81"/>
    </row>
    <row r="26" spans="5:16" ht="24" thickBot="1" x14ac:dyDescent="0.3">
      <c r="E26" s="90">
        <v>2022</v>
      </c>
      <c r="F26" s="104">
        <v>2.97</v>
      </c>
      <c r="G26" s="107">
        <v>26.75</v>
      </c>
      <c r="H26" s="120">
        <v>0.01</v>
      </c>
      <c r="I26" s="107">
        <v>40.1</v>
      </c>
      <c r="J26" s="104">
        <v>25.53</v>
      </c>
      <c r="K26" s="110">
        <v>40638</v>
      </c>
      <c r="L26" s="112">
        <v>42591</v>
      </c>
      <c r="M26" s="117">
        <v>0.95414524195252515</v>
      </c>
      <c r="N26" s="81"/>
      <c r="O26" s="81"/>
      <c r="P26" s="81"/>
    </row>
  </sheetData>
  <mergeCells count="1">
    <mergeCell ref="E12:M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8B69-909E-4F0E-B9B9-5C1DADC8670C}">
  <dimension ref="B3:P26"/>
  <sheetViews>
    <sheetView zoomScale="85" zoomScaleNormal="85" workbookViewId="0">
      <selection activeCell="B23" sqref="B23:D26"/>
    </sheetView>
  </sheetViews>
  <sheetFormatPr defaultRowHeight="15" x14ac:dyDescent="0.25"/>
  <cols>
    <col min="2" max="2" width="26.140625" customWidth="1"/>
    <col min="4" max="4" width="65.28515625" customWidth="1"/>
  </cols>
  <sheetData>
    <row r="3" spans="2:16" ht="15.75" thickBot="1" x14ac:dyDescent="0.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2:16" ht="15.75" thickBot="1" x14ac:dyDescent="0.3">
      <c r="B4" s="64" t="s">
        <v>27</v>
      </c>
      <c r="C4" s="65" t="s">
        <v>28</v>
      </c>
      <c r="D4" s="66" t="s">
        <v>26</v>
      </c>
      <c r="E4" s="59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2:16" x14ac:dyDescent="0.25">
      <c r="B5" s="58" t="s">
        <v>12</v>
      </c>
      <c r="C5" s="63" t="s">
        <v>15</v>
      </c>
      <c r="D5" s="68" t="s">
        <v>13</v>
      </c>
      <c r="E5" s="59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2:16" x14ac:dyDescent="0.25">
      <c r="B6" s="69"/>
      <c r="C6" s="61"/>
      <c r="D6" s="70"/>
      <c r="E6" s="59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2:16" x14ac:dyDescent="0.25">
      <c r="B7" s="71" t="s">
        <v>12</v>
      </c>
      <c r="C7" s="60" t="s">
        <v>15</v>
      </c>
      <c r="D7" s="72" t="s">
        <v>14</v>
      </c>
      <c r="E7" s="59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2:16" x14ac:dyDescent="0.25">
      <c r="B8" s="69"/>
      <c r="C8" s="61"/>
      <c r="D8" s="70"/>
      <c r="E8" s="5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2:16" x14ac:dyDescent="0.25">
      <c r="B9" s="71" t="s">
        <v>12</v>
      </c>
      <c r="C9" s="60" t="s">
        <v>15</v>
      </c>
      <c r="D9" s="73" t="s">
        <v>16</v>
      </c>
      <c r="E9" s="59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2:16" x14ac:dyDescent="0.25">
      <c r="B10" s="69"/>
      <c r="C10" s="61"/>
      <c r="D10" s="70"/>
      <c r="E10" s="59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2:16" x14ac:dyDescent="0.25">
      <c r="B11" s="71" t="s">
        <v>1</v>
      </c>
      <c r="C11" s="60" t="s">
        <v>15</v>
      </c>
      <c r="D11" s="74" t="s">
        <v>30</v>
      </c>
      <c r="E11" s="5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2:16" x14ac:dyDescent="0.25">
      <c r="B12" s="69"/>
      <c r="C12" s="61"/>
      <c r="D12" s="70"/>
      <c r="E12" s="5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2:16" x14ac:dyDescent="0.25">
      <c r="B13" s="71" t="s">
        <v>29</v>
      </c>
      <c r="C13" s="60" t="s">
        <v>15</v>
      </c>
      <c r="D13" s="73" t="s">
        <v>31</v>
      </c>
      <c r="E13" s="5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2:16" x14ac:dyDescent="0.25">
      <c r="B14" s="69"/>
      <c r="C14" s="61"/>
      <c r="D14" s="70"/>
      <c r="E14" s="5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2:16" x14ac:dyDescent="0.25">
      <c r="B15" s="71" t="s">
        <v>4</v>
      </c>
      <c r="C15" s="60" t="s">
        <v>15</v>
      </c>
      <c r="D15" s="75" t="s">
        <v>32</v>
      </c>
      <c r="E15" s="5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2:16" x14ac:dyDescent="0.25">
      <c r="B16" s="69"/>
      <c r="C16" s="61"/>
      <c r="D16" s="70"/>
      <c r="E16" s="5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2:16" ht="15.75" thickBot="1" x14ac:dyDescent="0.3">
      <c r="B17" s="76" t="s">
        <v>5</v>
      </c>
      <c r="C17" s="62" t="s">
        <v>15</v>
      </c>
      <c r="D17" s="77" t="s">
        <v>33</v>
      </c>
      <c r="E17" s="59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22" spans="2:16" ht="15.75" thickBot="1" x14ac:dyDescent="0.3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2:16" ht="18.75" x14ac:dyDescent="0.25">
      <c r="B23" s="128" t="s">
        <v>35</v>
      </c>
      <c r="C23" s="129"/>
      <c r="D23" s="13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2:16" ht="18.75" x14ac:dyDescent="0.25">
      <c r="B24" s="131" t="s">
        <v>54</v>
      </c>
      <c r="C24" s="132"/>
      <c r="D24" s="133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2:16" x14ac:dyDescent="0.25">
      <c r="B25" s="134"/>
      <c r="C25" s="135"/>
      <c r="D25" s="136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2:16" ht="19.5" thickBot="1" x14ac:dyDescent="0.35">
      <c r="B26" s="137" t="s">
        <v>55</v>
      </c>
      <c r="C26" s="138"/>
      <c r="D26" s="139"/>
      <c r="E26" s="67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</sheetData>
  <mergeCells count="5">
    <mergeCell ref="F4:P17"/>
    <mergeCell ref="B23:D23"/>
    <mergeCell ref="B24:D24"/>
    <mergeCell ref="B26:D26"/>
    <mergeCell ref="B25:D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23D2-26BD-43C6-A781-692251F790BE}">
  <dimension ref="B1:O88"/>
  <sheetViews>
    <sheetView tabSelected="1" topLeftCell="A31" zoomScaleNormal="100" workbookViewId="0">
      <selection activeCell="B26" sqref="B26"/>
    </sheetView>
  </sheetViews>
  <sheetFormatPr defaultRowHeight="14.25" x14ac:dyDescent="0.2"/>
  <cols>
    <col min="1" max="1" width="9.140625" style="155"/>
    <col min="2" max="2" width="9.140625" style="155" customWidth="1"/>
    <col min="3" max="3" width="20.42578125" style="155" customWidth="1"/>
    <col min="4" max="4" width="23.42578125" style="155" customWidth="1"/>
    <col min="5" max="5" width="20.28515625" style="155" bestFit="1" customWidth="1"/>
    <col min="6" max="6" width="14.28515625" style="155" bestFit="1" customWidth="1"/>
    <col min="7" max="7" width="15" style="155" customWidth="1"/>
    <col min="8" max="8" width="19.5703125" style="155" bestFit="1" customWidth="1"/>
    <col min="9" max="9" width="14.42578125" style="155" customWidth="1"/>
    <col min="10" max="10" width="13" style="155" customWidth="1"/>
    <col min="11" max="16384" width="9.140625" style="155"/>
  </cols>
  <sheetData>
    <row r="1" spans="2:8" x14ac:dyDescent="0.2">
      <c r="B1" s="156"/>
      <c r="C1" s="156"/>
      <c r="D1" s="156"/>
      <c r="E1" s="156"/>
      <c r="F1" s="156"/>
      <c r="G1" s="156"/>
      <c r="H1" s="156"/>
    </row>
    <row r="2" spans="2:8" x14ac:dyDescent="0.2">
      <c r="B2" s="156"/>
      <c r="C2" s="156"/>
      <c r="D2" s="156"/>
      <c r="E2" s="156"/>
      <c r="F2" s="156"/>
      <c r="G2" s="156"/>
      <c r="H2" s="156"/>
    </row>
    <row r="3" spans="2:8" x14ac:dyDescent="0.2">
      <c r="B3" s="156"/>
      <c r="C3" s="156"/>
      <c r="D3" s="156"/>
      <c r="E3" s="156"/>
      <c r="F3" s="156"/>
      <c r="G3" s="156"/>
      <c r="H3" s="156"/>
    </row>
    <row r="4" spans="2:8" x14ac:dyDescent="0.2">
      <c r="B4" s="156"/>
      <c r="C4" s="156"/>
      <c r="D4" s="156"/>
      <c r="E4" s="156"/>
      <c r="F4" s="156"/>
      <c r="G4" s="156"/>
      <c r="H4" s="156"/>
    </row>
    <row r="5" spans="2:8" ht="18" customHeight="1" x14ac:dyDescent="0.2">
      <c r="B5" s="156"/>
      <c r="C5" s="156"/>
      <c r="D5" s="156"/>
      <c r="E5" s="156"/>
      <c r="F5" s="156"/>
      <c r="G5" s="156"/>
      <c r="H5" s="156"/>
    </row>
    <row r="6" spans="2:8" ht="16.5" customHeight="1" thickBot="1" x14ac:dyDescent="0.25">
      <c r="B6" s="156"/>
      <c r="C6" s="156"/>
      <c r="D6" s="156"/>
      <c r="E6" s="156"/>
      <c r="F6" s="156"/>
      <c r="G6" s="156"/>
      <c r="H6" s="156"/>
    </row>
    <row r="7" spans="2:8" x14ac:dyDescent="0.2">
      <c r="B7" s="157" t="s">
        <v>57</v>
      </c>
      <c r="C7" s="158"/>
      <c r="D7" s="158"/>
      <c r="E7" s="158"/>
      <c r="F7" s="158"/>
      <c r="G7" s="158"/>
      <c r="H7" s="159"/>
    </row>
    <row r="8" spans="2:8" ht="15" thickBot="1" x14ac:dyDescent="0.25">
      <c r="B8" s="160"/>
      <c r="C8" s="161"/>
      <c r="D8" s="161"/>
      <c r="E8" s="161"/>
      <c r="F8" s="161"/>
      <c r="G8" s="161"/>
      <c r="H8" s="162"/>
    </row>
    <row r="9" spans="2:8" x14ac:dyDescent="0.2">
      <c r="B9" s="163" t="s">
        <v>0</v>
      </c>
      <c r="C9" s="164" t="s">
        <v>1</v>
      </c>
      <c r="D9" s="165" t="s">
        <v>3</v>
      </c>
      <c r="E9" s="164" t="s">
        <v>4</v>
      </c>
      <c r="F9" s="165" t="s">
        <v>5</v>
      </c>
      <c r="G9" s="164" t="s">
        <v>2</v>
      </c>
      <c r="H9" s="166" t="s">
        <v>20</v>
      </c>
    </row>
    <row r="10" spans="2:8" ht="15" thickBot="1" x14ac:dyDescent="0.25">
      <c r="B10" s="167"/>
      <c r="C10" s="168" t="s">
        <v>6</v>
      </c>
      <c r="D10" s="169" t="s">
        <v>7</v>
      </c>
      <c r="E10" s="168" t="s">
        <v>8</v>
      </c>
      <c r="F10" s="169" t="s">
        <v>9</v>
      </c>
      <c r="G10" s="168" t="s">
        <v>10</v>
      </c>
      <c r="H10" s="170" t="s">
        <v>19</v>
      </c>
    </row>
    <row r="11" spans="2:8" x14ac:dyDescent="0.2">
      <c r="B11" s="171"/>
      <c r="C11" s="172"/>
      <c r="D11" s="173"/>
      <c r="E11" s="172"/>
      <c r="F11" s="172"/>
      <c r="G11" s="173"/>
      <c r="H11" s="174"/>
    </row>
    <row r="12" spans="2:8" x14ac:dyDescent="0.2">
      <c r="B12" s="175">
        <v>2013</v>
      </c>
      <c r="C12" s="176">
        <f>E39</f>
        <v>4.819372883851023</v>
      </c>
      <c r="D12" s="177">
        <f>E26</f>
        <v>0.23366871530531325</v>
      </c>
      <c r="E12" s="176">
        <f>E52</f>
        <v>0</v>
      </c>
      <c r="F12" s="176">
        <v>165.01</v>
      </c>
      <c r="G12" s="177">
        <f>F79</f>
        <v>0.24817076380481129</v>
      </c>
      <c r="H12" s="178">
        <f>E66</f>
        <v>32.968531468531467</v>
      </c>
    </row>
    <row r="13" spans="2:8" x14ac:dyDescent="0.2">
      <c r="B13" s="179">
        <v>2014</v>
      </c>
      <c r="C13" s="180">
        <f t="shared" ref="C13:C21" si="0">E40</f>
        <v>3.825760530421217</v>
      </c>
      <c r="D13" s="181">
        <f t="shared" ref="D13:D21" si="1">E27</f>
        <v>0.21255460475136137</v>
      </c>
      <c r="E13" s="180">
        <f t="shared" ref="E13:E21" si="2">E53</f>
        <v>0</v>
      </c>
      <c r="F13" s="180">
        <v>186.49</v>
      </c>
      <c r="G13" s="181">
        <f t="shared" ref="G13:G21" si="3">F80</f>
        <v>0.23929934875364922</v>
      </c>
      <c r="H13" s="182">
        <f t="shared" ref="H13:H21" si="4">E67</f>
        <v>37.25874125874126</v>
      </c>
    </row>
    <row r="14" spans="2:8" x14ac:dyDescent="0.2">
      <c r="B14" s="175">
        <v>2015</v>
      </c>
      <c r="C14" s="176">
        <f t="shared" si="0"/>
        <v>3.1171709806780896</v>
      </c>
      <c r="D14" s="177">
        <f t="shared" si="1"/>
        <v>0.2320373600405109</v>
      </c>
      <c r="E14" s="176">
        <f t="shared" si="2"/>
        <v>0</v>
      </c>
      <c r="F14" s="176">
        <v>108.26</v>
      </c>
      <c r="G14" s="177">
        <f t="shared" si="3"/>
        <v>0.24385052034058657</v>
      </c>
      <c r="H14" s="178">
        <f t="shared" si="4"/>
        <v>21.62937062937063</v>
      </c>
    </row>
    <row r="15" spans="2:8" x14ac:dyDescent="0.2">
      <c r="B15" s="179">
        <v>2016</v>
      </c>
      <c r="C15" s="180">
        <f t="shared" si="0"/>
        <v>3.9779944770452191</v>
      </c>
      <c r="D15" s="181">
        <f t="shared" si="1"/>
        <v>0.21602793036626575</v>
      </c>
      <c r="E15" s="180">
        <f t="shared" si="2"/>
        <v>0</v>
      </c>
      <c r="F15" s="180">
        <v>59.02</v>
      </c>
      <c r="G15" s="181">
        <f t="shared" si="3"/>
        <v>0.2184665716506867</v>
      </c>
      <c r="H15" s="182">
        <f t="shared" si="4"/>
        <v>11.791083916083917</v>
      </c>
    </row>
    <row r="16" spans="2:8" x14ac:dyDescent="0.2">
      <c r="B16" s="175">
        <v>2017</v>
      </c>
      <c r="C16" s="176">
        <f t="shared" si="0"/>
        <v>4.0456473782453761</v>
      </c>
      <c r="D16" s="177">
        <f t="shared" si="1"/>
        <v>0.20958180012849717</v>
      </c>
      <c r="E16" s="176">
        <f t="shared" si="2"/>
        <v>0</v>
      </c>
      <c r="F16" s="176">
        <v>62.8</v>
      </c>
      <c r="G16" s="177">
        <f t="shared" si="3"/>
        <v>0.20806877156359629</v>
      </c>
      <c r="H16" s="178">
        <f t="shared" si="4"/>
        <v>12.546328671328672</v>
      </c>
    </row>
    <row r="17" spans="2:13" x14ac:dyDescent="0.2">
      <c r="B17" s="179">
        <v>2018</v>
      </c>
      <c r="C17" s="180">
        <f t="shared" si="0"/>
        <v>3.7806551191905333</v>
      </c>
      <c r="D17" s="181">
        <f t="shared" si="1"/>
        <v>0.22729077451008195</v>
      </c>
      <c r="E17" s="180">
        <f t="shared" si="2"/>
        <v>0</v>
      </c>
      <c r="F17" s="180">
        <v>71.069999999999993</v>
      </c>
      <c r="G17" s="181">
        <f t="shared" si="3"/>
        <v>0.24689247262141306</v>
      </c>
      <c r="H17" s="182">
        <f t="shared" si="4"/>
        <v>14.732536764705882</v>
      </c>
    </row>
    <row r="18" spans="2:13" x14ac:dyDescent="0.2">
      <c r="B18" s="175">
        <v>2019</v>
      </c>
      <c r="C18" s="176">
        <f t="shared" si="0"/>
        <v>2.9956578094620867</v>
      </c>
      <c r="D18" s="177">
        <f t="shared" si="1"/>
        <v>0.1863199274266707</v>
      </c>
      <c r="E18" s="176">
        <f t="shared" si="2"/>
        <v>0</v>
      </c>
      <c r="F18" s="176">
        <v>35.44</v>
      </c>
      <c r="G18" s="177">
        <f t="shared" si="3"/>
        <v>0.23717435486851018</v>
      </c>
      <c r="H18" s="178">
        <f t="shared" si="4"/>
        <v>7.0986175115207377</v>
      </c>
    </row>
    <row r="19" spans="2:13" x14ac:dyDescent="0.2">
      <c r="B19" s="179">
        <v>2020</v>
      </c>
      <c r="C19" s="180">
        <f t="shared" si="0"/>
        <v>2.8791064388961893</v>
      </c>
      <c r="D19" s="181">
        <f t="shared" si="1"/>
        <v>0.182771420074677</v>
      </c>
      <c r="E19" s="180">
        <f t="shared" si="2"/>
        <v>0.68586232420429316</v>
      </c>
      <c r="F19" s="180">
        <v>38.97</v>
      </c>
      <c r="G19" s="181">
        <f t="shared" si="3"/>
        <v>0.25353705118411002</v>
      </c>
      <c r="H19" s="182">
        <f t="shared" si="4"/>
        <v>7.8199811498586236</v>
      </c>
    </row>
    <row r="20" spans="2:13" x14ac:dyDescent="0.2">
      <c r="B20" s="175">
        <v>2021</v>
      </c>
      <c r="C20" s="176">
        <f t="shared" si="0"/>
        <v>2.7398706162751107</v>
      </c>
      <c r="D20" s="177">
        <f t="shared" si="1"/>
        <v>0.19260092364041723</v>
      </c>
      <c r="E20" s="176">
        <f t="shared" si="2"/>
        <v>0.71486105517519127</v>
      </c>
      <c r="F20" s="176">
        <v>45.61</v>
      </c>
      <c r="G20" s="177">
        <f t="shared" si="3"/>
        <v>0.2534478919726002</v>
      </c>
      <c r="H20" s="178">
        <f t="shared" si="4"/>
        <v>9.1106403013182682</v>
      </c>
    </row>
    <row r="21" spans="2:13" ht="15" thickBot="1" x14ac:dyDescent="0.25">
      <c r="B21" s="183">
        <v>2022</v>
      </c>
      <c r="C21" s="184">
        <f t="shared" si="0"/>
        <v>2.0994955156950672</v>
      </c>
      <c r="D21" s="185">
        <f t="shared" si="1"/>
        <v>0.18176437221002786</v>
      </c>
      <c r="E21" s="184">
        <f t="shared" si="2"/>
        <v>0.72292657157950346</v>
      </c>
      <c r="F21" s="184">
        <v>52.78</v>
      </c>
      <c r="G21" s="185">
        <f t="shared" si="3"/>
        <v>0.29343065693430659</v>
      </c>
      <c r="H21" s="186">
        <f t="shared" si="4"/>
        <v>10.538608198284081</v>
      </c>
    </row>
    <row r="22" spans="2:13" x14ac:dyDescent="0.2">
      <c r="F22" s="187"/>
      <c r="G22" s="187"/>
      <c r="H22" s="187"/>
      <c r="I22" s="187"/>
      <c r="J22" s="187"/>
    </row>
    <row r="23" spans="2:13" x14ac:dyDescent="0.2">
      <c r="F23" s="188"/>
      <c r="G23" s="188"/>
      <c r="H23" s="188"/>
      <c r="I23" s="188"/>
      <c r="J23" s="188"/>
      <c r="K23" s="189"/>
      <c r="L23" s="189"/>
      <c r="M23" s="189"/>
    </row>
    <row r="24" spans="2:13" ht="22.5" x14ac:dyDescent="0.2">
      <c r="B24" s="190" t="s">
        <v>29</v>
      </c>
      <c r="F24" s="187"/>
      <c r="G24" s="187"/>
      <c r="H24" s="187"/>
      <c r="I24" s="187"/>
      <c r="J24" s="187"/>
    </row>
    <row r="25" spans="2:13" x14ac:dyDescent="0.2">
      <c r="B25" s="191" t="s">
        <v>0</v>
      </c>
      <c r="C25" s="191" t="s">
        <v>17</v>
      </c>
      <c r="D25" s="191" t="s">
        <v>42</v>
      </c>
      <c r="E25" s="191" t="s">
        <v>43</v>
      </c>
    </row>
    <row r="26" spans="2:13" x14ac:dyDescent="0.2">
      <c r="B26" s="192">
        <v>2013</v>
      </c>
      <c r="C26" s="193">
        <v>9429</v>
      </c>
      <c r="D26" s="193">
        <v>40352</v>
      </c>
      <c r="E26" s="194">
        <f>(C26/D26)</f>
        <v>0.23366871530531325</v>
      </c>
      <c r="F26" s="193"/>
      <c r="G26" s="193"/>
      <c r="H26" s="193"/>
      <c r="I26" s="193"/>
      <c r="J26" s="193"/>
    </row>
    <row r="27" spans="2:13" x14ac:dyDescent="0.2">
      <c r="B27" s="192">
        <v>2014</v>
      </c>
      <c r="C27" s="193">
        <v>10656</v>
      </c>
      <c r="D27" s="193">
        <v>50133</v>
      </c>
      <c r="E27" s="194">
        <f t="shared" ref="E27:E35" si="5">(C27/D27)</f>
        <v>0.21255460475136137</v>
      </c>
      <c r="H27" s="195"/>
      <c r="I27" s="195"/>
      <c r="J27" s="195"/>
    </row>
    <row r="28" spans="2:13" x14ac:dyDescent="0.2">
      <c r="B28" s="192">
        <v>2015</v>
      </c>
      <c r="C28" s="193">
        <v>12372</v>
      </c>
      <c r="D28" s="193">
        <v>53319</v>
      </c>
      <c r="E28" s="194">
        <f t="shared" si="5"/>
        <v>0.2320373600405109</v>
      </c>
    </row>
    <row r="29" spans="2:13" x14ac:dyDescent="0.2">
      <c r="B29" s="192">
        <v>2016</v>
      </c>
      <c r="C29" s="193">
        <v>13489</v>
      </c>
      <c r="D29" s="193">
        <v>62441</v>
      </c>
      <c r="E29" s="194">
        <f t="shared" si="5"/>
        <v>0.21602793036626575</v>
      </c>
    </row>
    <row r="30" spans="2:13" x14ac:dyDescent="0.2">
      <c r="B30" s="192">
        <v>2017</v>
      </c>
      <c r="C30" s="193">
        <v>14353</v>
      </c>
      <c r="D30" s="193">
        <v>68484</v>
      </c>
      <c r="E30" s="194">
        <f t="shared" si="5"/>
        <v>0.20958180012849717</v>
      </c>
    </row>
    <row r="31" spans="2:13" x14ac:dyDescent="0.2">
      <c r="B31" s="192">
        <v>2018</v>
      </c>
      <c r="C31" s="193">
        <v>16029</v>
      </c>
      <c r="D31" s="193">
        <v>70522</v>
      </c>
      <c r="E31" s="194">
        <f t="shared" si="5"/>
        <v>0.22729077451008195</v>
      </c>
    </row>
    <row r="32" spans="2:13" x14ac:dyDescent="0.2">
      <c r="B32" s="192">
        <v>2019</v>
      </c>
      <c r="C32" s="193">
        <v>15404</v>
      </c>
      <c r="D32" s="193">
        <v>82675</v>
      </c>
      <c r="E32" s="194">
        <f t="shared" si="5"/>
        <v>0.1863199274266707</v>
      </c>
    </row>
    <row r="33" spans="2:10" x14ac:dyDescent="0.2">
      <c r="B33" s="192">
        <v>2020</v>
      </c>
      <c r="C33" s="193">
        <v>16594</v>
      </c>
      <c r="D33" s="193">
        <v>90791</v>
      </c>
      <c r="E33" s="194">
        <f t="shared" si="5"/>
        <v>0.182771420074677</v>
      </c>
    </row>
    <row r="34" spans="2:10" x14ac:dyDescent="0.2">
      <c r="B34" s="192">
        <v>2021</v>
      </c>
      <c r="C34" s="193">
        <v>19351</v>
      </c>
      <c r="D34" s="193">
        <v>100472</v>
      </c>
      <c r="E34" s="194">
        <f t="shared" si="5"/>
        <v>0.19260092364041723</v>
      </c>
    </row>
    <row r="35" spans="2:10" x14ac:dyDescent="0.2">
      <c r="B35" s="192">
        <v>2022</v>
      </c>
      <c r="C35" s="193">
        <v>22110</v>
      </c>
      <c r="D35" s="193">
        <v>121641</v>
      </c>
      <c r="E35" s="194">
        <f t="shared" si="5"/>
        <v>0.18176437221002786</v>
      </c>
    </row>
    <row r="37" spans="2:10" s="187" customFormat="1" ht="22.5" x14ac:dyDescent="0.2">
      <c r="B37" s="196" t="s">
        <v>41</v>
      </c>
      <c r="C37" s="193"/>
      <c r="D37" s="193"/>
      <c r="E37" s="193"/>
      <c r="F37" s="193"/>
      <c r="G37" s="193"/>
      <c r="H37" s="193"/>
      <c r="I37" s="193"/>
      <c r="J37" s="193"/>
    </row>
    <row r="38" spans="2:10" x14ac:dyDescent="0.2">
      <c r="B38" s="191" t="s">
        <v>0</v>
      </c>
      <c r="C38" s="191" t="s">
        <v>44</v>
      </c>
      <c r="D38" s="191" t="s">
        <v>45</v>
      </c>
      <c r="E38" s="191" t="s">
        <v>43</v>
      </c>
    </row>
    <row r="39" spans="2:10" x14ac:dyDescent="0.2">
      <c r="B39" s="192">
        <v>2013</v>
      </c>
      <c r="C39" s="195">
        <v>32738</v>
      </c>
      <c r="D39" s="195">
        <v>6793</v>
      </c>
      <c r="E39" s="195">
        <f>C39/D39</f>
        <v>4.819372883851023</v>
      </c>
    </row>
    <row r="40" spans="2:10" x14ac:dyDescent="0.2">
      <c r="B40" s="192">
        <v>2014</v>
      </c>
      <c r="C40" s="195">
        <v>39237</v>
      </c>
      <c r="D40" s="195">
        <v>10256</v>
      </c>
      <c r="E40" s="195">
        <f t="shared" ref="E40:E48" si="6">C40/D40</f>
        <v>3.825760530421217</v>
      </c>
    </row>
    <row r="41" spans="2:10" x14ac:dyDescent="0.2">
      <c r="B41" s="192">
        <v>2015</v>
      </c>
      <c r="C41" s="195">
        <v>42752</v>
      </c>
      <c r="D41" s="195">
        <v>13715</v>
      </c>
      <c r="E41" s="195">
        <f t="shared" si="6"/>
        <v>3.1171709806780896</v>
      </c>
    </row>
    <row r="42" spans="2:10" x14ac:dyDescent="0.2">
      <c r="B42" s="192">
        <v>2016</v>
      </c>
      <c r="C42" s="195">
        <v>46097</v>
      </c>
      <c r="D42" s="195">
        <v>11588</v>
      </c>
      <c r="E42" s="195">
        <f t="shared" si="6"/>
        <v>3.9779944770452191</v>
      </c>
    </row>
    <row r="43" spans="2:10" x14ac:dyDescent="0.2">
      <c r="B43" s="192">
        <v>2017</v>
      </c>
      <c r="C43" s="195">
        <v>47682</v>
      </c>
      <c r="D43" s="195">
        <v>11786</v>
      </c>
      <c r="E43" s="195">
        <f t="shared" si="6"/>
        <v>4.0456473782453761</v>
      </c>
    </row>
    <row r="44" spans="2:10" x14ac:dyDescent="0.2">
      <c r="B44" s="192">
        <v>2018</v>
      </c>
      <c r="C44" s="195">
        <v>44090</v>
      </c>
      <c r="D44" s="195">
        <v>11662</v>
      </c>
      <c r="E44" s="195">
        <f t="shared" si="6"/>
        <v>3.7806551191905333</v>
      </c>
    </row>
    <row r="45" spans="2:10" x14ac:dyDescent="0.2">
      <c r="B45" s="192">
        <v>2019</v>
      </c>
      <c r="C45" s="195">
        <v>46223</v>
      </c>
      <c r="D45" s="195">
        <v>15430</v>
      </c>
      <c r="E45" s="195">
        <f t="shared" si="6"/>
        <v>2.9956578094620867</v>
      </c>
    </row>
    <row r="46" spans="2:10" x14ac:dyDescent="0.2">
      <c r="B46" s="192">
        <v>2020</v>
      </c>
      <c r="C46" s="195">
        <v>43820</v>
      </c>
      <c r="D46" s="195">
        <v>15220</v>
      </c>
      <c r="E46" s="195">
        <f t="shared" si="6"/>
        <v>2.8791064388961893</v>
      </c>
    </row>
    <row r="47" spans="2:10" x14ac:dyDescent="0.2">
      <c r="B47" s="192">
        <v>2021</v>
      </c>
      <c r="C47" s="195">
        <v>48282</v>
      </c>
      <c r="D47" s="195">
        <v>17622</v>
      </c>
      <c r="E47" s="195">
        <f t="shared" si="6"/>
        <v>2.7398706162751107</v>
      </c>
    </row>
    <row r="48" spans="2:10" x14ac:dyDescent="0.2">
      <c r="B48" s="192">
        <v>2022</v>
      </c>
      <c r="C48" s="195">
        <v>52437</v>
      </c>
      <c r="D48" s="195">
        <v>24976</v>
      </c>
      <c r="E48" s="195">
        <f t="shared" si="6"/>
        <v>2.0994955156950672</v>
      </c>
    </row>
    <row r="49" spans="2:12" x14ac:dyDescent="0.2">
      <c r="C49" s="195"/>
      <c r="D49" s="195"/>
    </row>
    <row r="50" spans="2:12" ht="22.5" x14ac:dyDescent="0.3">
      <c r="B50" s="197" t="s">
        <v>46</v>
      </c>
      <c r="C50" s="195"/>
      <c r="D50" s="195"/>
    </row>
    <row r="51" spans="2:12" s="198" customFormat="1" ht="18" customHeight="1" x14ac:dyDescent="0.25">
      <c r="B51" s="199" t="s">
        <v>0</v>
      </c>
      <c r="C51" s="200" t="s">
        <v>47</v>
      </c>
      <c r="D51" s="200" t="s">
        <v>18</v>
      </c>
      <c r="E51" s="199" t="s">
        <v>43</v>
      </c>
    </row>
    <row r="52" spans="2:12" x14ac:dyDescent="0.2">
      <c r="B52" s="192">
        <v>2013</v>
      </c>
      <c r="C52" s="201">
        <v>0</v>
      </c>
      <c r="D52" s="201">
        <v>286</v>
      </c>
      <c r="E52" s="202">
        <f>C52/(C52+D52)</f>
        <v>0</v>
      </c>
      <c r="F52" s="201"/>
      <c r="G52" s="201"/>
      <c r="H52" s="203"/>
      <c r="I52" s="203"/>
      <c r="J52" s="203"/>
      <c r="K52" s="203"/>
      <c r="L52" s="203"/>
    </row>
    <row r="53" spans="2:12" x14ac:dyDescent="0.2">
      <c r="B53" s="192">
        <v>2014</v>
      </c>
      <c r="C53" s="201">
        <v>0</v>
      </c>
      <c r="D53" s="201">
        <v>286</v>
      </c>
      <c r="E53" s="202">
        <f t="shared" ref="E53:E61" si="7">C53/(C53+D53)</f>
        <v>0</v>
      </c>
      <c r="F53" s="201"/>
      <c r="G53" s="201"/>
      <c r="H53" s="201"/>
      <c r="I53" s="203"/>
      <c r="J53" s="203"/>
      <c r="K53" s="203"/>
    </row>
    <row r="54" spans="2:12" x14ac:dyDescent="0.2">
      <c r="B54" s="192">
        <v>2015</v>
      </c>
      <c r="C54" s="201">
        <v>0</v>
      </c>
      <c r="D54" s="201">
        <v>572</v>
      </c>
      <c r="E54" s="202">
        <f t="shared" si="7"/>
        <v>0</v>
      </c>
    </row>
    <row r="55" spans="2:12" x14ac:dyDescent="0.2">
      <c r="B55" s="192">
        <v>2016</v>
      </c>
      <c r="C55" s="201">
        <v>0</v>
      </c>
      <c r="D55" s="203">
        <v>1144</v>
      </c>
      <c r="E55" s="202">
        <f t="shared" si="7"/>
        <v>0</v>
      </c>
    </row>
    <row r="56" spans="2:12" x14ac:dyDescent="0.2">
      <c r="B56" s="192">
        <v>2017</v>
      </c>
      <c r="C56" s="201">
        <v>0</v>
      </c>
      <c r="D56" s="203">
        <v>1144</v>
      </c>
      <c r="E56" s="202">
        <f t="shared" si="7"/>
        <v>0</v>
      </c>
    </row>
    <row r="57" spans="2:12" x14ac:dyDescent="0.2">
      <c r="B57" s="192">
        <v>2018</v>
      </c>
      <c r="C57" s="201">
        <v>0</v>
      </c>
      <c r="D57" s="203">
        <v>1088</v>
      </c>
      <c r="E57" s="202">
        <f t="shared" si="7"/>
        <v>0</v>
      </c>
    </row>
    <row r="58" spans="2:12" x14ac:dyDescent="0.2">
      <c r="B58" s="192">
        <v>2019</v>
      </c>
      <c r="C58" s="201">
        <v>0</v>
      </c>
      <c r="D58" s="203">
        <v>2170</v>
      </c>
      <c r="E58" s="202">
        <f t="shared" si="7"/>
        <v>0</v>
      </c>
    </row>
    <row r="59" spans="2:12" x14ac:dyDescent="0.2">
      <c r="B59" s="192">
        <v>2020</v>
      </c>
      <c r="C59" s="203">
        <v>4633</v>
      </c>
      <c r="D59" s="203">
        <v>2122</v>
      </c>
      <c r="E59" s="202">
        <f t="shared" si="7"/>
        <v>0.68586232420429316</v>
      </c>
    </row>
    <row r="60" spans="2:12" x14ac:dyDescent="0.2">
      <c r="B60" s="192">
        <v>2021</v>
      </c>
      <c r="C60" s="203">
        <v>5325</v>
      </c>
      <c r="D60" s="203">
        <v>2124</v>
      </c>
      <c r="E60" s="202">
        <f t="shared" si="7"/>
        <v>0.71486105517519127</v>
      </c>
    </row>
    <row r="61" spans="2:12" x14ac:dyDescent="0.2">
      <c r="B61" s="192">
        <v>2022</v>
      </c>
      <c r="C61" s="203">
        <v>5474</v>
      </c>
      <c r="D61" s="203">
        <v>2098</v>
      </c>
      <c r="E61" s="202">
        <f t="shared" si="7"/>
        <v>0.72292657157950346</v>
      </c>
    </row>
    <row r="63" spans="2:12" x14ac:dyDescent="0.2">
      <c r="D63" s="188"/>
    </row>
    <row r="64" spans="2:12" ht="22.5" x14ac:dyDescent="0.2">
      <c r="B64" s="204" t="s">
        <v>49</v>
      </c>
      <c r="D64" s="188"/>
    </row>
    <row r="65" spans="2:15" x14ac:dyDescent="0.2">
      <c r="B65" s="191" t="s">
        <v>48</v>
      </c>
      <c r="C65" s="191" t="s">
        <v>17</v>
      </c>
      <c r="D65" s="205" t="s">
        <v>18</v>
      </c>
      <c r="E65" s="191" t="s">
        <v>43</v>
      </c>
    </row>
    <row r="66" spans="2:15" x14ac:dyDescent="0.2">
      <c r="B66" s="192">
        <v>2013</v>
      </c>
      <c r="C66" s="193">
        <v>9429</v>
      </c>
      <c r="D66" s="201">
        <v>286</v>
      </c>
      <c r="E66" s="206">
        <f>C66/D66</f>
        <v>32.968531468531467</v>
      </c>
    </row>
    <row r="67" spans="2:15" x14ac:dyDescent="0.2">
      <c r="B67" s="192">
        <v>2014</v>
      </c>
      <c r="C67" s="193">
        <v>10656</v>
      </c>
      <c r="D67" s="201">
        <v>286</v>
      </c>
      <c r="E67" s="206">
        <f t="shared" ref="E67:E75" si="8">C67/D67</f>
        <v>37.25874125874126</v>
      </c>
    </row>
    <row r="68" spans="2:15" x14ac:dyDescent="0.2">
      <c r="B68" s="192">
        <v>2015</v>
      </c>
      <c r="C68" s="193">
        <v>12372</v>
      </c>
      <c r="D68" s="201">
        <v>572</v>
      </c>
      <c r="E68" s="206">
        <f t="shared" si="8"/>
        <v>21.62937062937063</v>
      </c>
    </row>
    <row r="69" spans="2:15" x14ac:dyDescent="0.2">
      <c r="B69" s="192">
        <v>2016</v>
      </c>
      <c r="C69" s="193">
        <v>13489</v>
      </c>
      <c r="D69" s="203">
        <v>1144</v>
      </c>
      <c r="E69" s="206">
        <f t="shared" si="8"/>
        <v>11.791083916083917</v>
      </c>
    </row>
    <row r="70" spans="2:15" x14ac:dyDescent="0.2">
      <c r="B70" s="192">
        <v>2017</v>
      </c>
      <c r="C70" s="193">
        <v>14353</v>
      </c>
      <c r="D70" s="203">
        <v>1144</v>
      </c>
      <c r="E70" s="206">
        <f t="shared" si="8"/>
        <v>12.546328671328672</v>
      </c>
    </row>
    <row r="71" spans="2:15" x14ac:dyDescent="0.2">
      <c r="B71" s="192">
        <v>2018</v>
      </c>
      <c r="C71" s="193">
        <v>16029</v>
      </c>
      <c r="D71" s="203">
        <v>1088</v>
      </c>
      <c r="E71" s="206">
        <f t="shared" si="8"/>
        <v>14.732536764705882</v>
      </c>
    </row>
    <row r="72" spans="2:15" x14ac:dyDescent="0.2">
      <c r="B72" s="192">
        <v>2019</v>
      </c>
      <c r="C72" s="193">
        <v>15404</v>
      </c>
      <c r="D72" s="203">
        <v>2170</v>
      </c>
      <c r="E72" s="206">
        <f t="shared" si="8"/>
        <v>7.0986175115207377</v>
      </c>
    </row>
    <row r="73" spans="2:15" x14ac:dyDescent="0.2">
      <c r="B73" s="192">
        <v>2020</v>
      </c>
      <c r="C73" s="193">
        <v>16594</v>
      </c>
      <c r="D73" s="203">
        <v>2122</v>
      </c>
      <c r="E73" s="206">
        <f t="shared" si="8"/>
        <v>7.8199811498586236</v>
      </c>
    </row>
    <row r="74" spans="2:15" x14ac:dyDescent="0.2">
      <c r="B74" s="192">
        <v>2021</v>
      </c>
      <c r="C74" s="193">
        <v>19351</v>
      </c>
      <c r="D74" s="203">
        <v>2124</v>
      </c>
      <c r="E74" s="206">
        <f t="shared" si="8"/>
        <v>9.1106403013182682</v>
      </c>
    </row>
    <row r="75" spans="2:15" x14ac:dyDescent="0.2">
      <c r="B75" s="192">
        <v>2022</v>
      </c>
      <c r="C75" s="193">
        <v>22110</v>
      </c>
      <c r="D75" s="203">
        <v>2098</v>
      </c>
      <c r="E75" s="206">
        <f t="shared" si="8"/>
        <v>10.538608198284081</v>
      </c>
    </row>
    <row r="77" spans="2:15" ht="22.5" x14ac:dyDescent="0.2">
      <c r="B77" s="204" t="s">
        <v>50</v>
      </c>
      <c r="D77" s="188"/>
    </row>
    <row r="78" spans="2:15" x14ac:dyDescent="0.2">
      <c r="B78" s="191" t="s">
        <v>48</v>
      </c>
      <c r="C78" s="191" t="s">
        <v>17</v>
      </c>
      <c r="D78" s="207" t="s">
        <v>51</v>
      </c>
      <c r="E78" s="191" t="s">
        <v>52</v>
      </c>
      <c r="F78" s="191" t="s">
        <v>53</v>
      </c>
    </row>
    <row r="79" spans="2:15" x14ac:dyDescent="0.2">
      <c r="B79" s="192">
        <v>2013</v>
      </c>
      <c r="C79" s="193">
        <v>9429</v>
      </c>
      <c r="D79" s="208">
        <v>286</v>
      </c>
      <c r="E79" s="209">
        <v>37708</v>
      </c>
      <c r="F79" s="210">
        <f>C79/(D79+E79)</f>
        <v>0.24817076380481129</v>
      </c>
      <c r="G79" s="209"/>
      <c r="H79" s="209"/>
      <c r="I79" s="209"/>
      <c r="J79" s="209"/>
      <c r="K79" s="209"/>
      <c r="L79" s="209"/>
      <c r="M79" s="209"/>
      <c r="N79" s="209"/>
      <c r="O79" s="209"/>
    </row>
    <row r="80" spans="2:15" x14ac:dyDescent="0.2">
      <c r="B80" s="192">
        <v>2014</v>
      </c>
      <c r="C80" s="193">
        <v>10656</v>
      </c>
      <c r="D80" s="208">
        <v>286</v>
      </c>
      <c r="E80" s="209">
        <v>44244</v>
      </c>
      <c r="F80" s="210">
        <f t="shared" ref="F80:F88" si="9">C80/(D80+E80)</f>
        <v>0.23929934875364922</v>
      </c>
    </row>
    <row r="81" spans="2:6" x14ac:dyDescent="0.2">
      <c r="B81" s="192">
        <v>2015</v>
      </c>
      <c r="C81" s="193">
        <v>12372</v>
      </c>
      <c r="D81" s="208">
        <v>572</v>
      </c>
      <c r="E81" s="209">
        <v>50164</v>
      </c>
      <c r="F81" s="210">
        <f t="shared" si="9"/>
        <v>0.24385052034058657</v>
      </c>
    </row>
    <row r="82" spans="2:6" x14ac:dyDescent="0.2">
      <c r="B82" s="192">
        <v>2016</v>
      </c>
      <c r="C82" s="193">
        <v>13489</v>
      </c>
      <c r="D82" s="209">
        <v>1144</v>
      </c>
      <c r="E82" s="209">
        <v>60600</v>
      </c>
      <c r="F82" s="210">
        <f t="shared" si="9"/>
        <v>0.2184665716506867</v>
      </c>
    </row>
    <row r="83" spans="2:6" x14ac:dyDescent="0.2">
      <c r="B83" s="192">
        <v>2017</v>
      </c>
      <c r="C83" s="193">
        <v>14353</v>
      </c>
      <c r="D83" s="209">
        <v>1144</v>
      </c>
      <c r="E83" s="209">
        <v>67838</v>
      </c>
      <c r="F83" s="210">
        <f t="shared" si="9"/>
        <v>0.20806877156359629</v>
      </c>
    </row>
    <row r="84" spans="2:6" x14ac:dyDescent="0.2">
      <c r="B84" s="192">
        <v>2018</v>
      </c>
      <c r="C84" s="193">
        <v>16029</v>
      </c>
      <c r="D84" s="209">
        <v>1088</v>
      </c>
      <c r="E84" s="209">
        <v>63835</v>
      </c>
      <c r="F84" s="210">
        <f t="shared" si="9"/>
        <v>0.24689247262141306</v>
      </c>
    </row>
    <row r="85" spans="2:6" x14ac:dyDescent="0.2">
      <c r="B85" s="192">
        <v>2019</v>
      </c>
      <c r="C85" s="193">
        <v>15404</v>
      </c>
      <c r="D85" s="209">
        <v>2170</v>
      </c>
      <c r="E85" s="209">
        <v>62778</v>
      </c>
      <c r="F85" s="210">
        <f t="shared" si="9"/>
        <v>0.23717435486851018</v>
      </c>
    </row>
    <row r="86" spans="2:6" x14ac:dyDescent="0.2">
      <c r="B86" s="192">
        <v>2020</v>
      </c>
      <c r="C86" s="193">
        <v>16594</v>
      </c>
      <c r="D86" s="209">
        <v>2122</v>
      </c>
      <c r="E86" s="209">
        <v>63328</v>
      </c>
      <c r="F86" s="210">
        <f t="shared" si="9"/>
        <v>0.25353705118411002</v>
      </c>
    </row>
    <row r="87" spans="2:6" x14ac:dyDescent="0.2">
      <c r="B87" s="192">
        <v>2021</v>
      </c>
      <c r="C87" s="193">
        <v>19351</v>
      </c>
      <c r="D87" s="209">
        <v>2124</v>
      </c>
      <c r="E87" s="209">
        <v>74227</v>
      </c>
      <c r="F87" s="210">
        <f t="shared" si="9"/>
        <v>0.2534478919726002</v>
      </c>
    </row>
    <row r="88" spans="2:6" x14ac:dyDescent="0.2">
      <c r="B88" s="192">
        <v>2022</v>
      </c>
      <c r="C88" s="193">
        <v>22110</v>
      </c>
      <c r="D88" s="209">
        <v>2098</v>
      </c>
      <c r="E88" s="209">
        <v>73252</v>
      </c>
      <c r="F88" s="210">
        <f t="shared" si="9"/>
        <v>0.29343065693430659</v>
      </c>
    </row>
  </sheetData>
  <mergeCells count="2">
    <mergeCell ref="B7:H8"/>
    <mergeCell ref="B1:H6"/>
  </mergeCells>
  <phoneticPr fontId="18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2405-EBB9-4947-9816-E66D3CF8379C}">
  <dimension ref="B4:P26"/>
  <sheetViews>
    <sheetView zoomScale="70" zoomScaleNormal="70" workbookViewId="0">
      <selection activeCell="B23" sqref="B23:D26"/>
    </sheetView>
  </sheetViews>
  <sheetFormatPr defaultRowHeight="15" x14ac:dyDescent="0.25"/>
  <cols>
    <col min="1" max="1" width="8.28515625" style="1" customWidth="1"/>
    <col min="2" max="2" width="27.42578125" style="1" bestFit="1" customWidth="1"/>
    <col min="3" max="3" width="3.85546875" style="1" customWidth="1"/>
    <col min="4" max="4" width="65.85546875" style="1" bestFit="1" customWidth="1"/>
    <col min="5" max="5" width="9.140625" style="1"/>
    <col min="6" max="6" width="8.5703125" style="1" customWidth="1"/>
    <col min="7" max="8" width="8.85546875" style="1" customWidth="1"/>
    <col min="9" max="16384" width="9.140625" style="1"/>
  </cols>
  <sheetData>
    <row r="4" spans="2:16" ht="30" customHeight="1" x14ac:dyDescent="0.25">
      <c r="B4" s="81" t="s">
        <v>27</v>
      </c>
      <c r="C4" s="81" t="s">
        <v>28</v>
      </c>
      <c r="D4" s="81" t="s">
        <v>26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2:16" x14ac:dyDescent="0.25">
      <c r="B5" s="81" t="s">
        <v>12</v>
      </c>
      <c r="C5" s="81" t="s">
        <v>15</v>
      </c>
      <c r="D5" s="81" t="s">
        <v>13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2:16" x14ac:dyDescent="0.25">
      <c r="B6" s="81"/>
      <c r="C6" s="81"/>
      <c r="D6" s="81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2:16" x14ac:dyDescent="0.25">
      <c r="B7" s="81" t="s">
        <v>12</v>
      </c>
      <c r="C7" s="81" t="s">
        <v>15</v>
      </c>
      <c r="D7" s="81" t="s">
        <v>14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2:16" x14ac:dyDescent="0.25">
      <c r="B8" s="81"/>
      <c r="C8" s="81"/>
      <c r="D8" s="81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2:16" x14ac:dyDescent="0.25">
      <c r="B9" s="81" t="s">
        <v>12</v>
      </c>
      <c r="C9" s="81" t="s">
        <v>15</v>
      </c>
      <c r="D9" s="81" t="s">
        <v>16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2:16" x14ac:dyDescent="0.25">
      <c r="B10" s="81"/>
      <c r="C10" s="81"/>
      <c r="D10" s="81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2:16" x14ac:dyDescent="0.25">
      <c r="B11" s="81" t="s">
        <v>1</v>
      </c>
      <c r="C11" s="81" t="s">
        <v>15</v>
      </c>
      <c r="D11" s="81" t="s">
        <v>30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2:16" x14ac:dyDescent="0.25">
      <c r="B12" s="81"/>
      <c r="C12" s="81"/>
      <c r="D12" s="81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2:16" x14ac:dyDescent="0.25">
      <c r="B13" s="81" t="s">
        <v>29</v>
      </c>
      <c r="C13" s="81" t="s">
        <v>15</v>
      </c>
      <c r="D13" s="81" t="s">
        <v>31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2:16" x14ac:dyDescent="0.25">
      <c r="B14" s="81"/>
      <c r="C14" s="81"/>
      <c r="D14" s="81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2:16" x14ac:dyDescent="0.25">
      <c r="B15" s="81" t="s">
        <v>4</v>
      </c>
      <c r="C15" s="81" t="s">
        <v>15</v>
      </c>
      <c r="D15" s="81" t="s">
        <v>32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2:16" x14ac:dyDescent="0.25">
      <c r="B16" s="81"/>
      <c r="C16" s="81"/>
      <c r="D16" s="81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2:16" x14ac:dyDescent="0.25">
      <c r="B17" s="81" t="s">
        <v>5</v>
      </c>
      <c r="C17" s="81" t="s">
        <v>15</v>
      </c>
      <c r="D17" s="81" t="s">
        <v>33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22" spans="2:16" ht="15.75" thickBot="1" x14ac:dyDescent="0.3"/>
    <row r="23" spans="2:16" ht="20.100000000000001" customHeight="1" x14ac:dyDescent="0.25">
      <c r="B23" s="128" t="s">
        <v>35</v>
      </c>
      <c r="C23" s="129"/>
      <c r="D23" s="130"/>
    </row>
    <row r="24" spans="2:16" ht="18.75" x14ac:dyDescent="0.25">
      <c r="B24" s="131" t="s">
        <v>37</v>
      </c>
      <c r="C24" s="132"/>
      <c r="D24" s="133"/>
    </row>
    <row r="25" spans="2:16" x14ac:dyDescent="0.25">
      <c r="B25" s="134"/>
      <c r="C25" s="135"/>
      <c r="D25" s="136"/>
    </row>
    <row r="26" spans="2:16" ht="19.5" thickBot="1" x14ac:dyDescent="0.35">
      <c r="B26" s="137" t="s">
        <v>40</v>
      </c>
      <c r="C26" s="138"/>
      <c r="D26" s="139"/>
      <c r="E26" s="16"/>
    </row>
  </sheetData>
  <mergeCells count="5">
    <mergeCell ref="F4:P17"/>
    <mergeCell ref="B23:D23"/>
    <mergeCell ref="B24:D24"/>
    <mergeCell ref="B25:D25"/>
    <mergeCell ref="B26:D2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FBC3-4ED1-41EC-BD1B-12FEEF1A3AB2}">
  <dimension ref="A7:M25"/>
  <sheetViews>
    <sheetView topLeftCell="A4" workbookViewId="0">
      <selection activeCell="G4" sqref="G4"/>
    </sheetView>
  </sheetViews>
  <sheetFormatPr defaultRowHeight="15" x14ac:dyDescent="0.25"/>
  <cols>
    <col min="2" max="2" width="8" bestFit="1" customWidth="1"/>
    <col min="3" max="3" width="18.42578125" bestFit="1" customWidth="1"/>
    <col min="4" max="5" width="23.5703125" bestFit="1" customWidth="1"/>
    <col min="6" max="6" width="19.42578125" bestFit="1" customWidth="1"/>
    <col min="7" max="7" width="6.42578125" bestFit="1" customWidth="1"/>
    <col min="8" max="8" width="14.7109375" style="81" bestFit="1" customWidth="1"/>
    <col min="9" max="9" width="26.42578125" style="81" bestFit="1" customWidth="1"/>
    <col min="10" max="10" width="23.28515625" bestFit="1" customWidth="1"/>
  </cols>
  <sheetData>
    <row r="7" spans="1:10" ht="15.75" thickBot="1" x14ac:dyDescent="0.3"/>
    <row r="8" spans="1:10" x14ac:dyDescent="0.25">
      <c r="A8" s="81"/>
      <c r="B8" s="122" t="s">
        <v>58</v>
      </c>
      <c r="C8" s="123"/>
      <c r="D8" s="123"/>
      <c r="E8" s="123"/>
      <c r="F8" s="123"/>
      <c r="G8" s="123"/>
      <c r="H8" s="123"/>
      <c r="I8" s="123"/>
      <c r="J8" s="124"/>
    </row>
    <row r="9" spans="1:10" ht="15.75" thickBot="1" x14ac:dyDescent="0.3">
      <c r="A9" s="81"/>
      <c r="B9" s="125"/>
      <c r="C9" s="126"/>
      <c r="D9" s="126"/>
      <c r="E9" s="126"/>
      <c r="F9" s="126"/>
      <c r="G9" s="126"/>
      <c r="H9" s="126"/>
      <c r="I9" s="126"/>
      <c r="J9" s="127"/>
    </row>
    <row r="10" spans="1:10" x14ac:dyDescent="0.25">
      <c r="A10" s="81"/>
      <c r="B10" s="140" t="s">
        <v>0</v>
      </c>
      <c r="C10" s="141" t="s">
        <v>1</v>
      </c>
      <c r="D10" s="142" t="s">
        <v>3</v>
      </c>
      <c r="E10" s="141" t="s">
        <v>4</v>
      </c>
      <c r="F10" s="142" t="s">
        <v>5</v>
      </c>
      <c r="G10" s="141" t="s">
        <v>2</v>
      </c>
      <c r="H10" s="143" t="s">
        <v>17</v>
      </c>
      <c r="I10" s="144" t="s">
        <v>18</v>
      </c>
      <c r="J10" s="145" t="s">
        <v>20</v>
      </c>
    </row>
    <row r="11" spans="1:10" ht="15.75" thickBot="1" x14ac:dyDescent="0.3">
      <c r="A11" s="81"/>
      <c r="B11" s="146"/>
      <c r="C11" s="147" t="s">
        <v>6</v>
      </c>
      <c r="D11" s="148" t="s">
        <v>7</v>
      </c>
      <c r="E11" s="147" t="s">
        <v>8</v>
      </c>
      <c r="F11" s="148" t="s">
        <v>9</v>
      </c>
      <c r="G11" s="147" t="s">
        <v>10</v>
      </c>
      <c r="H11" s="149" t="s">
        <v>25</v>
      </c>
      <c r="I11" s="150" t="s">
        <v>25</v>
      </c>
      <c r="J11" s="151" t="s">
        <v>19</v>
      </c>
    </row>
    <row r="12" spans="1:10" x14ac:dyDescent="0.25">
      <c r="A12" s="81"/>
      <c r="B12" s="152"/>
      <c r="C12" s="152"/>
      <c r="D12" s="152"/>
      <c r="E12" s="152"/>
      <c r="F12" s="152"/>
      <c r="G12" s="152"/>
      <c r="H12" s="152"/>
      <c r="I12" s="152"/>
      <c r="J12" s="152"/>
    </row>
    <row r="13" spans="1:10" x14ac:dyDescent="0.25">
      <c r="A13" s="81"/>
      <c r="B13" s="152">
        <v>2013</v>
      </c>
      <c r="C13" s="153">
        <v>1.76</v>
      </c>
      <c r="D13" s="153">
        <v>17</v>
      </c>
      <c r="E13" s="153">
        <v>0.17</v>
      </c>
      <c r="F13" s="153">
        <v>23.03</v>
      </c>
      <c r="G13" s="154">
        <v>0.24</v>
      </c>
      <c r="H13" s="152">
        <v>6150</v>
      </c>
      <c r="I13" s="152">
        <v>492</v>
      </c>
      <c r="J13" s="153">
        <f>Table157[[#This Row],[Net Income]]/Table157[[#This Row],[Shareholders'' Equity]]</f>
        <v>12.5</v>
      </c>
    </row>
    <row r="14" spans="1:10" x14ac:dyDescent="0.25">
      <c r="A14" s="81"/>
      <c r="B14" s="152">
        <v>2014</v>
      </c>
      <c r="C14" s="153">
        <v>2.19</v>
      </c>
      <c r="D14" s="153">
        <v>19.059999999999999</v>
      </c>
      <c r="E14" s="153">
        <v>0.15</v>
      </c>
      <c r="F14" s="153">
        <v>30.09</v>
      </c>
      <c r="G14" s="154">
        <v>0.28999999999999998</v>
      </c>
      <c r="H14" s="152">
        <v>7947</v>
      </c>
      <c r="I14" s="152">
        <v>493</v>
      </c>
      <c r="J14" s="153">
        <f>Table157[[#This Row],[Net Income]]/Table157[[#This Row],[Shareholders'' Equity]]</f>
        <v>16.119675456389452</v>
      </c>
    </row>
    <row r="15" spans="1:10" x14ac:dyDescent="0.25">
      <c r="A15" s="81"/>
      <c r="B15" s="152">
        <v>2015</v>
      </c>
      <c r="C15" s="153">
        <v>2.2999999999999998</v>
      </c>
      <c r="D15" s="153">
        <v>19.88</v>
      </c>
      <c r="E15" s="153">
        <v>0.17</v>
      </c>
      <c r="F15" s="153">
        <v>33.380000000000003</v>
      </c>
      <c r="G15" s="154">
        <v>0.27</v>
      </c>
      <c r="H15" s="152">
        <v>8661</v>
      </c>
      <c r="I15" s="152">
        <v>494</v>
      </c>
      <c r="J15" s="153">
        <f>Table157[[#This Row],[Net Income]]/Table157[[#This Row],[Shareholders'' Equity]]</f>
        <v>17.532388663967613</v>
      </c>
    </row>
    <row r="16" spans="1:10" x14ac:dyDescent="0.25">
      <c r="A16" s="81"/>
      <c r="B16" s="152">
        <v>2016</v>
      </c>
      <c r="C16" s="153">
        <v>2.98</v>
      </c>
      <c r="D16" s="153">
        <v>18.350000000000001</v>
      </c>
      <c r="E16" s="153">
        <v>0.16</v>
      </c>
      <c r="F16" s="153">
        <v>33.380000000000003</v>
      </c>
      <c r="G16" s="154">
        <v>0.23</v>
      </c>
      <c r="H16" s="152">
        <v>8908</v>
      </c>
      <c r="I16" s="152">
        <v>494</v>
      </c>
      <c r="J16" s="153">
        <f>Table157[[#This Row],[Net Income]]/Table157[[#This Row],[Shareholders'' Equity]]</f>
        <v>18.032388663967613</v>
      </c>
    </row>
    <row r="17" spans="1:13" x14ac:dyDescent="0.25">
      <c r="A17" s="81"/>
      <c r="B17" s="152">
        <v>2017</v>
      </c>
      <c r="C17" s="153">
        <v>3.52</v>
      </c>
      <c r="D17" s="153">
        <v>17.72</v>
      </c>
      <c r="E17" s="153">
        <v>0.13</v>
      </c>
      <c r="F17" s="153">
        <v>33.61</v>
      </c>
      <c r="G17" s="154">
        <v>0.19</v>
      </c>
      <c r="H17" s="152">
        <v>8493</v>
      </c>
      <c r="I17" s="152">
        <v>486</v>
      </c>
      <c r="J17" s="153">
        <f>Table157[[#This Row],[Net Income]]/Table157[[#This Row],[Shareholders'' Equity]]</f>
        <v>17.47530864197531</v>
      </c>
    </row>
    <row r="18" spans="1:13" x14ac:dyDescent="0.25">
      <c r="A18" s="81"/>
      <c r="B18" s="152">
        <v>2018</v>
      </c>
      <c r="C18" s="153">
        <v>2.86</v>
      </c>
      <c r="D18" s="153">
        <v>17.27</v>
      </c>
      <c r="E18" s="153">
        <v>0.11</v>
      </c>
      <c r="F18" s="153">
        <v>16.260000000000002</v>
      </c>
      <c r="G18" s="154">
        <v>0.17</v>
      </c>
      <c r="H18" s="152">
        <v>8003</v>
      </c>
      <c r="I18" s="152">
        <v>905</v>
      </c>
      <c r="J18" s="153">
        <f>Table157[[#This Row],[Net Income]]/Table157[[#This Row],[Shareholders'' Equity]]</f>
        <v>8.8430939226519332</v>
      </c>
    </row>
    <row r="19" spans="1:13" x14ac:dyDescent="0.25">
      <c r="A19" s="81"/>
      <c r="B19" s="152">
        <v>2019</v>
      </c>
      <c r="C19" s="153">
        <v>2.96</v>
      </c>
      <c r="D19" s="153">
        <v>15.82</v>
      </c>
      <c r="E19" s="153">
        <v>0.1</v>
      </c>
      <c r="F19" s="153">
        <v>12.67</v>
      </c>
      <c r="G19" s="154">
        <v>0.19</v>
      </c>
      <c r="H19" s="152">
        <v>9004</v>
      </c>
      <c r="I19" s="152">
        <v>1207</v>
      </c>
      <c r="J19" s="153">
        <f>Table157[[#This Row],[Net Income]]/Table157[[#This Row],[Shareholders'' Equity]]</f>
        <v>7.459817729908865</v>
      </c>
    </row>
    <row r="20" spans="1:13" x14ac:dyDescent="0.25">
      <c r="A20" s="81"/>
      <c r="B20" s="152">
        <v>2020</v>
      </c>
      <c r="C20" s="153">
        <v>2.78</v>
      </c>
      <c r="D20" s="153">
        <v>17.22</v>
      </c>
      <c r="E20" s="153">
        <v>0.11</v>
      </c>
      <c r="F20" s="153">
        <v>14.88</v>
      </c>
      <c r="G20" s="154">
        <v>0.2</v>
      </c>
      <c r="H20" s="152">
        <v>9722</v>
      </c>
      <c r="I20" s="152">
        <v>1143</v>
      </c>
      <c r="J20" s="153">
        <f>Table157[[#This Row],[Net Income]]/Table157[[#This Row],[Shareholders'' Equity]]</f>
        <v>8.5056867891513566</v>
      </c>
    </row>
    <row r="21" spans="1:13" x14ac:dyDescent="0.25">
      <c r="A21" s="81"/>
      <c r="B21" s="152">
        <v>2021</v>
      </c>
      <c r="C21" s="153">
        <v>2.5</v>
      </c>
      <c r="D21" s="153">
        <v>20</v>
      </c>
      <c r="E21" s="153">
        <v>0.13</v>
      </c>
      <c r="F21" s="153">
        <v>17.809999999999999</v>
      </c>
      <c r="G21" s="154">
        <v>0.22</v>
      </c>
      <c r="H21" s="152">
        <v>10796</v>
      </c>
      <c r="I21" s="152">
        <v>1096</v>
      </c>
      <c r="J21" s="153">
        <f>Table157[[#This Row],[Net Income]]/Table157[[#This Row],[Shareholders'' Equity]]</f>
        <v>9.8503649635036492</v>
      </c>
    </row>
    <row r="22" spans="1:13" x14ac:dyDescent="0.25">
      <c r="A22" s="81"/>
      <c r="B22" s="152">
        <v>2022</v>
      </c>
      <c r="C22" s="153">
        <v>2.23</v>
      </c>
      <c r="D22" s="153">
        <v>20.36</v>
      </c>
      <c r="E22" s="153">
        <v>0.14000000000000001</v>
      </c>
      <c r="F22" s="153">
        <v>22.2</v>
      </c>
      <c r="G22" s="154">
        <v>0.21</v>
      </c>
      <c r="H22" s="152">
        <v>12230</v>
      </c>
      <c r="I22" s="152">
        <v>1096</v>
      </c>
      <c r="J22" s="153">
        <f>Table157[[#This Row],[Net Income]]/Table157[[#This Row],[Shareholders'' Equity]]</f>
        <v>11.158759124087592</v>
      </c>
    </row>
    <row r="24" spans="1:13" x14ac:dyDescent="0.2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5">
      <c r="A25" s="121"/>
      <c r="B25" s="121"/>
      <c r="C25" s="121"/>
      <c r="D25" s="50"/>
      <c r="E25" s="50"/>
      <c r="F25" s="50"/>
      <c r="G25" s="50"/>
      <c r="H25" s="50"/>
      <c r="I25" s="50"/>
      <c r="J25" s="50"/>
      <c r="K25" s="121"/>
      <c r="L25" s="121"/>
      <c r="M25" s="121"/>
    </row>
  </sheetData>
  <mergeCells count="1">
    <mergeCell ref="B8:J9"/>
  </mergeCells>
  <phoneticPr fontId="18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FBF4-4E50-41F1-97BE-F2266D5EAABC}">
  <dimension ref="B4:P26"/>
  <sheetViews>
    <sheetView topLeftCell="A4" workbookViewId="0">
      <selection activeCell="D19" sqref="D19"/>
    </sheetView>
  </sheetViews>
  <sheetFormatPr defaultRowHeight="15" x14ac:dyDescent="0.25"/>
  <cols>
    <col min="1" max="1" width="8.28515625" style="1" customWidth="1"/>
    <col min="2" max="2" width="27.42578125" style="1" bestFit="1" customWidth="1"/>
    <col min="3" max="3" width="3.85546875" style="1" customWidth="1"/>
    <col min="4" max="4" width="65.85546875" style="1" bestFit="1" customWidth="1"/>
    <col min="5" max="5" width="9.140625" style="1"/>
    <col min="6" max="6" width="8.5703125" style="1" customWidth="1"/>
    <col min="7" max="8" width="8.85546875" style="1" customWidth="1"/>
    <col min="9" max="16384" width="9.140625" style="1"/>
  </cols>
  <sheetData>
    <row r="4" spans="2:16" ht="30" customHeight="1" x14ac:dyDescent="0.25">
      <c r="B4" s="81" t="s">
        <v>27</v>
      </c>
      <c r="C4" s="81" t="s">
        <v>28</v>
      </c>
      <c r="D4" s="81" t="s">
        <v>26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2:16" x14ac:dyDescent="0.25">
      <c r="B5" s="81" t="s">
        <v>12</v>
      </c>
      <c r="C5" s="81" t="s">
        <v>15</v>
      </c>
      <c r="D5" s="81" t="s">
        <v>13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2:16" x14ac:dyDescent="0.25">
      <c r="B6" s="81"/>
      <c r="C6" s="81"/>
      <c r="D6" s="81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2:16" x14ac:dyDescent="0.25">
      <c r="B7" s="81" t="s">
        <v>12</v>
      </c>
      <c r="C7" s="81" t="s">
        <v>15</v>
      </c>
      <c r="D7" s="81" t="s">
        <v>14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2:16" x14ac:dyDescent="0.25">
      <c r="B8" s="81"/>
      <c r="C8" s="81"/>
      <c r="D8" s="81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2:16" x14ac:dyDescent="0.25">
      <c r="B9" s="81" t="s">
        <v>12</v>
      </c>
      <c r="C9" s="81" t="s">
        <v>15</v>
      </c>
      <c r="D9" s="81" t="s">
        <v>16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2:16" x14ac:dyDescent="0.25">
      <c r="B10" s="81"/>
      <c r="C10" s="81"/>
      <c r="D10" s="81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2:16" x14ac:dyDescent="0.25">
      <c r="B11" s="81" t="s">
        <v>1</v>
      </c>
      <c r="C11" s="81" t="s">
        <v>15</v>
      </c>
      <c r="D11" s="81" t="s">
        <v>30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2:16" x14ac:dyDescent="0.25">
      <c r="B12" s="81"/>
      <c r="C12" s="81"/>
      <c r="D12" s="81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2:16" x14ac:dyDescent="0.25">
      <c r="B13" s="81" t="s">
        <v>29</v>
      </c>
      <c r="C13" s="81" t="s">
        <v>15</v>
      </c>
      <c r="D13" s="81" t="s">
        <v>31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2:16" x14ac:dyDescent="0.25">
      <c r="B14" s="81"/>
      <c r="C14" s="81"/>
      <c r="D14" s="81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2:16" x14ac:dyDescent="0.25">
      <c r="B15" s="81" t="s">
        <v>4</v>
      </c>
      <c r="C15" s="81" t="s">
        <v>15</v>
      </c>
      <c r="D15" s="81" t="s">
        <v>32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2:16" x14ac:dyDescent="0.25">
      <c r="B16" s="81"/>
      <c r="C16" s="81"/>
      <c r="D16" s="81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2:16" x14ac:dyDescent="0.25">
      <c r="B17" s="81" t="s">
        <v>5</v>
      </c>
      <c r="C17" s="81" t="s">
        <v>15</v>
      </c>
      <c r="D17" s="81" t="s">
        <v>33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22" spans="2:16" ht="15.75" thickBot="1" x14ac:dyDescent="0.3"/>
    <row r="23" spans="2:16" ht="20.100000000000001" customHeight="1" x14ac:dyDescent="0.25">
      <c r="B23" s="128" t="s">
        <v>35</v>
      </c>
      <c r="C23" s="129"/>
      <c r="D23" s="130"/>
    </row>
    <row r="24" spans="2:16" ht="18.75" x14ac:dyDescent="0.25">
      <c r="B24" s="131" t="s">
        <v>38</v>
      </c>
      <c r="C24" s="132"/>
      <c r="D24" s="133"/>
    </row>
    <row r="25" spans="2:16" x14ac:dyDescent="0.25">
      <c r="B25" s="134"/>
      <c r="C25" s="135"/>
      <c r="D25" s="136"/>
    </row>
    <row r="26" spans="2:16" ht="19.5" thickBot="1" x14ac:dyDescent="0.35">
      <c r="B26" s="137" t="s">
        <v>39</v>
      </c>
      <c r="C26" s="138"/>
      <c r="D26" s="139"/>
      <c r="E26" s="16"/>
    </row>
  </sheetData>
  <mergeCells count="5">
    <mergeCell ref="F4:P17"/>
    <mergeCell ref="B23:D23"/>
    <mergeCell ref="B24:D24"/>
    <mergeCell ref="B25:D25"/>
    <mergeCell ref="B26:D2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Pratik 1</vt:lpstr>
      <vt:lpstr>Pratik 2</vt:lpstr>
      <vt:lpstr>Moksh 1</vt:lpstr>
      <vt:lpstr>Moksh 2</vt:lpstr>
      <vt:lpstr>Rohit 1</vt:lpstr>
      <vt:lpstr>Rohit 2</vt:lpstr>
      <vt:lpstr>Disha 1</vt:lpstr>
      <vt:lpstr>Disha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Dhakate</dc:creator>
  <cp:lastModifiedBy>Dharmendra Dubey</cp:lastModifiedBy>
  <dcterms:created xsi:type="dcterms:W3CDTF">2022-05-27T08:28:15Z</dcterms:created>
  <dcterms:modified xsi:type="dcterms:W3CDTF">2022-05-29T14:44:39Z</dcterms:modified>
</cp:coreProperties>
</file>