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80b7016d2318d93/Desktop/"/>
    </mc:Choice>
  </mc:AlternateContent>
  <xr:revisionPtr revIDLastSave="9" documentId="13_ncr:1_{D572F9A7-19D7-4A0A-A40F-FEB09E1A7564}" xr6:coauthVersionLast="47" xr6:coauthVersionMax="47" xr10:uidLastSave="{54359E5E-3FEB-4429-A509-34D12811BF6B}"/>
  <bookViews>
    <workbookView xWindow="-98" yWindow="-98" windowWidth="17115" windowHeight="10876" firstSheet="4" activeTab="4" xr2:uid="{E907F065-BC72-4A1E-8193-BF866A1ED766}"/>
  </bookViews>
  <sheets>
    <sheet name="demand survey data cleaned" sheetId="1" r:id="rId1"/>
    <sheet name="qualitative supply study" sheetId="6" r:id="rId2"/>
    <sheet name="Demand Curve &amp; elasticity " sheetId="2" r:id="rId3"/>
    <sheet name="Income elasticity and reason " sheetId="3" r:id="rId4"/>
    <sheet name="other graphs &amp; their inferences" sheetId="5" r:id="rId5"/>
    <sheet name="quality vs price analysis" sheetId="7" r:id="rId6"/>
  </sheets>
  <definedNames>
    <definedName name="_xlnm._FilterDatabase" localSheetId="0" hidden="1">'demand survey data cleaned'!$A$1:$O$28</definedName>
  </definedName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5" l="1"/>
  <c r="H5" i="5"/>
  <c r="H4" i="5"/>
  <c r="H3" i="5"/>
  <c r="B22" i="5"/>
  <c r="B19" i="5"/>
  <c r="I14" i="2"/>
  <c r="C4" i="3"/>
  <c r="C5" i="3"/>
  <c r="C6" i="3"/>
  <c r="C3" i="3"/>
  <c r="B5" i="3"/>
  <c r="B6" i="3"/>
  <c r="E12" i="3"/>
  <c r="E10" i="3"/>
  <c r="E9" i="3"/>
  <c r="D9" i="3"/>
  <c r="D8" i="3"/>
  <c r="B4" i="3"/>
  <c r="B3" i="3"/>
  <c r="J11" i="2"/>
  <c r="H11" i="2"/>
  <c r="J10" i="2"/>
  <c r="H10" i="2"/>
  <c r="H12" i="2" l="1"/>
  <c r="J12" i="2"/>
</calcChain>
</file>

<file path=xl/sharedStrings.xml><?xml version="1.0" encoding="utf-8"?>
<sst xmlns="http://schemas.openxmlformats.org/spreadsheetml/2006/main" count="387" uniqueCount="104">
  <si>
    <t>Do you have atleast one child of age 0-3 at your home?</t>
  </si>
  <si>
    <t>What do you prefer to use for the child?</t>
  </si>
  <si>
    <t>What diaper size do you buy for the child?</t>
  </si>
  <si>
    <t>Select how do you prefer using diapers for the child?</t>
  </si>
  <si>
    <t>Which brand of diaper do you use for the child?</t>
  </si>
  <si>
    <t>Roughly, How many diapers you need per month for the baby?</t>
  </si>
  <si>
    <t>Price per diaper?</t>
  </si>
  <si>
    <t>How did you get to know about this brand?</t>
  </si>
  <si>
    <t>What according to you are the important factors to take a decision on the brand of diaper to use for the child?</t>
  </si>
  <si>
    <t>Why do you use this particular brand of diapers?</t>
  </si>
  <si>
    <t>Please select the income slab you fall under?</t>
  </si>
  <si>
    <t>What is the reasonable price for one diaper according to you?</t>
  </si>
  <si>
    <t>Roughly, how many medical shops are present at your locality?</t>
  </si>
  <si>
    <t>Do all the medical shops at your locality charge the same price for a particular diaper?</t>
  </si>
  <si>
    <t>What is the tolerable amount of increase in per diaper price according to you (write 0 if you think no price increase is tolerable)?</t>
  </si>
  <si>
    <t>Yes</t>
  </si>
  <si>
    <t>Disposable diapers</t>
  </si>
  <si>
    <t>Medium (M)</t>
  </si>
  <si>
    <t>At all times</t>
  </si>
  <si>
    <t>Huggies</t>
  </si>
  <si>
    <t>Advertisement</t>
  </si>
  <si>
    <t>Quality</t>
  </si>
  <si>
    <t>Good quality</t>
  </si>
  <si>
    <t>Above 15 lakhs</t>
  </si>
  <si>
    <t>No</t>
  </si>
  <si>
    <t>Not applicable</t>
  </si>
  <si>
    <t>No preference</t>
  </si>
  <si>
    <t>0 to 5 lakhs</t>
  </si>
  <si>
    <t>Small (S)</t>
  </si>
  <si>
    <t>Only Outdoors</t>
  </si>
  <si>
    <t>Friend circle</t>
  </si>
  <si>
    <t>Availablity of the brand in nearby stores</t>
  </si>
  <si>
    <t>5 to 10 lakhs</t>
  </si>
  <si>
    <t>Only at night</t>
  </si>
  <si>
    <t>Price, Quality</t>
  </si>
  <si>
    <t>10 to 15 lakhs</t>
  </si>
  <si>
    <t>Only Indoors</t>
  </si>
  <si>
    <t>Mamy poko pants</t>
  </si>
  <si>
    <t>Quality, Availablity of the brand in nearby stores</t>
  </si>
  <si>
    <t>Price, Quality, Availablity of the brand in nearby stores</t>
  </si>
  <si>
    <t>Pampers</t>
  </si>
  <si>
    <t>Brand Image, Quality</t>
  </si>
  <si>
    <t>Price, Brand Image, Quality</t>
  </si>
  <si>
    <t>Price, Brand Image</t>
  </si>
  <si>
    <t>Well known brand and good price</t>
  </si>
  <si>
    <t>Affordable price</t>
  </si>
  <si>
    <t>Social media</t>
  </si>
  <si>
    <t>Large (L)</t>
  </si>
  <si>
    <t>4 to 6</t>
  </si>
  <si>
    <t>0 to 3</t>
  </si>
  <si>
    <t>7 to 10</t>
  </si>
  <si>
    <t>change in price</t>
  </si>
  <si>
    <t>price elasticity of demand</t>
  </si>
  <si>
    <t>Best fit curve method used to make the demand curve in scatter points.</t>
  </si>
  <si>
    <t>Picking two points from best fit curve to find arc price elasticity of demand</t>
  </si>
  <si>
    <t>point 1</t>
  </si>
  <si>
    <t>x axis</t>
  </si>
  <si>
    <t>y axis</t>
  </si>
  <si>
    <t>point 2</t>
  </si>
  <si>
    <t>change in quantity demanded</t>
  </si>
  <si>
    <t>average quantity demanded</t>
  </si>
  <si>
    <t>average price</t>
  </si>
  <si>
    <t>change/avg</t>
  </si>
  <si>
    <t>INCOME SLAB</t>
  </si>
  <si>
    <t>QUANTITY DEMANDED</t>
  </si>
  <si>
    <t>using middle value of range to calculate income elasticity</t>
  </si>
  <si>
    <t xml:space="preserve">change </t>
  </si>
  <si>
    <t>avg</t>
  </si>
  <si>
    <t>price</t>
  </si>
  <si>
    <t>quantity</t>
  </si>
  <si>
    <t>arc income elasticity of demand</t>
  </si>
  <si>
    <t>used this method cause survey contains lots of data values for 5 to 10 lakh slab</t>
  </si>
  <si>
    <t>COUNT</t>
  </si>
  <si>
    <t>inference : poor people do not opt, but hygiene awareness and modern parenting</t>
  </si>
  <si>
    <t>normal good traits, consumption rises with increasing income, proportionate change in demand is highe than change in consumer income in due proportion</t>
  </si>
  <si>
    <t xml:space="preserve">shows customers willingness to pay for your product at different price points,price elasticity is always negative because price and quantity demanded always move in opposite directions, elastic product </t>
  </si>
  <si>
    <t>importance of advertisement</t>
  </si>
  <si>
    <t>Brand distribution</t>
  </si>
  <si>
    <t>percentage of people using the brand for good quality</t>
  </si>
  <si>
    <t>avg reasonable price</t>
  </si>
  <si>
    <t>avg price inc tolerance</t>
  </si>
  <si>
    <t xml:space="preserve">usage frequency </t>
  </si>
  <si>
    <t>avg price per diaper with respect to no of medical shops nearby</t>
  </si>
  <si>
    <t>avg price per diaper</t>
  </si>
  <si>
    <t>inference : more shops, more competitive pricing</t>
  </si>
  <si>
    <t>5 to 10</t>
  </si>
  <si>
    <t>10 to 15</t>
  </si>
  <si>
    <t>above 15</t>
  </si>
  <si>
    <t>aat</t>
  </si>
  <si>
    <t>oat</t>
  </si>
  <si>
    <t>oi</t>
  </si>
  <si>
    <t>oo</t>
  </si>
  <si>
    <t>0 to 5</t>
  </si>
  <si>
    <t>income vs frequency of usage</t>
  </si>
  <si>
    <t>less price, more medical shops selling diapers, more supply</t>
  </si>
  <si>
    <t>Brand</t>
  </si>
  <si>
    <t>Mamy Poko Pants</t>
  </si>
  <si>
    <t>Market Share</t>
  </si>
  <si>
    <t>average actual price per diaper</t>
  </si>
  <si>
    <t>average reasonable price per diaper</t>
  </si>
  <si>
    <t>aff. Price per diaper vs acc inc price</t>
  </si>
  <si>
    <t>Reasonable price per diaper</t>
  </si>
  <si>
    <t>acceptable price increment</t>
  </si>
  <si>
    <t>Count of Why do you use this particular brand of diapers?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</si>
</sst>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wrapText="1"/>
    </xf>
    <xf numFmtId="16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wrapText="1"/>
    </xf>
    <xf numFmtId="2" fontId="0" fillId="0" borderId="0" xfId="0" applyNumberFormat="1"/>
    <xf numFmtId="2" fontId="0" fillId="2" borderId="0" xfId="0" applyNumberFormat="1" applyFill="1"/>
    <xf numFmtId="2" fontId="0" fillId="0" borderId="0" xfId="0" applyNumberFormat="1" applyFill="1"/>
    <xf numFmtId="10" fontId="0" fillId="0" borderId="0" xfId="1" applyNumberFormat="1" applyFont="1"/>
    <xf numFmtId="9" fontId="0" fillId="0" borderId="0" xfId="1" applyNumberFormat="1" applyFont="1"/>
    <xf numFmtId="0" fontId="3" fillId="0" borderId="0" xfId="0" applyFon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IN"/>
              <a:t>Average diaper</a:t>
            </a:r>
            <a:r>
              <a:rPr lang="en-IN" baseline="0"/>
              <a:t> price w.r.t no of medical shops nearby</a:t>
            </a: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>
            <a:gsLst>
              <a:gs pos="0">
                <a:schemeClr val="accent1"/>
              </a:gs>
              <a:gs pos="100000">
                <a:schemeClr val="accent1">
                  <a:lumMod val="84000"/>
                </a:schemeClr>
              </a:gs>
            </a:gsLst>
            <a:lin ang="5400000" scaled="1"/>
          </a:gradFill>
          <a:ln>
            <a:noFill/>
          </a:ln>
          <a:effectLst>
            <a:outerShdw blurRad="76200" dir="18900000" sy="23000" kx="-1200000" algn="bl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0 to 3</c:v>
              </c:pt>
              <c:pt idx="1">
                <c:v>4 to 6</c:v>
              </c:pt>
              <c:pt idx="2">
                <c:v>7 to 10</c:v>
              </c:pt>
            </c:strLit>
          </c:cat>
          <c:val>
            <c:numLit>
              <c:formatCode>General</c:formatCode>
              <c:ptCount val="3"/>
              <c:pt idx="0">
                <c:v>13.1</c:v>
              </c:pt>
              <c:pt idx="1">
                <c:v>13.4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BDE0-4B56-BBF1-55C69328127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353487936"/>
        <c:axId val="353488352"/>
      </c:barChart>
      <c:catAx>
        <c:axId val="35348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488352"/>
        <c:crosses val="autoZero"/>
        <c:auto val="1"/>
        <c:lblAlgn val="ctr"/>
        <c:lblOffset val="100"/>
        <c:noMultiLvlLbl val="0"/>
      </c:catAx>
      <c:valAx>
        <c:axId val="3534883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53487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/>
              <a:t>Affordable price vs Acceptable incremental price (per diaper)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53937007874016"/>
          <c:y val="0.28731481481481486"/>
          <c:w val="0.85846062992125982"/>
          <c:h val="0.490192475940507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'other graphs &amp; their inferences'!$O$19</c:f>
              <c:strCache>
                <c:ptCount val="1"/>
                <c:pt idx="0">
                  <c:v>Reasonable price per diaper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'other graphs &amp; their inferences'!$N$20:$N$23</c:f>
              <c:strCache>
                <c:ptCount val="4"/>
                <c:pt idx="0">
                  <c:v>0 to 5 lakhs</c:v>
                </c:pt>
                <c:pt idx="1">
                  <c:v>5 to 10 lakhs</c:v>
                </c:pt>
                <c:pt idx="2">
                  <c:v>10 to 15 lakhs</c:v>
                </c:pt>
                <c:pt idx="3">
                  <c:v>Above 15 lakhs</c:v>
                </c:pt>
              </c:strCache>
            </c:strRef>
          </c:cat>
          <c:val>
            <c:numRef>
              <c:f>'other graphs &amp; their inferences'!$O$20:$O$23</c:f>
              <c:numCache>
                <c:formatCode>General</c:formatCode>
                <c:ptCount val="4"/>
                <c:pt idx="0">
                  <c:v>9.5</c:v>
                </c:pt>
                <c:pt idx="1">
                  <c:v>12.7</c:v>
                </c:pt>
                <c:pt idx="2">
                  <c:v>10.9</c:v>
                </c:pt>
                <c:pt idx="3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91-47EF-ABC6-F47DB175E9A9}"/>
            </c:ext>
          </c:extLst>
        </c:ser>
        <c:ser>
          <c:idx val="1"/>
          <c:order val="1"/>
          <c:tx>
            <c:strRef>
              <c:f>'other graphs &amp; their inferences'!$P$19</c:f>
              <c:strCache>
                <c:ptCount val="1"/>
                <c:pt idx="0">
                  <c:v>acceptable price increment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'other graphs &amp; their inferences'!$N$20:$N$23</c:f>
              <c:strCache>
                <c:ptCount val="4"/>
                <c:pt idx="0">
                  <c:v>0 to 5 lakhs</c:v>
                </c:pt>
                <c:pt idx="1">
                  <c:v>5 to 10 lakhs</c:v>
                </c:pt>
                <c:pt idx="2">
                  <c:v>10 to 15 lakhs</c:v>
                </c:pt>
                <c:pt idx="3">
                  <c:v>Above 15 lakhs</c:v>
                </c:pt>
              </c:strCache>
            </c:strRef>
          </c:cat>
          <c:val>
            <c:numRef>
              <c:f>'other graphs &amp; their inferences'!$P$20:$P$23</c:f>
              <c:numCache>
                <c:formatCode>General</c:formatCode>
                <c:ptCount val="4"/>
                <c:pt idx="0">
                  <c:v>0</c:v>
                </c:pt>
                <c:pt idx="1">
                  <c:v>2.4</c:v>
                </c:pt>
                <c:pt idx="2">
                  <c:v>3</c:v>
                </c:pt>
                <c:pt idx="3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91-47EF-ABC6-F47DB175E9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80599647"/>
        <c:axId val="880602143"/>
      </c:barChart>
      <c:catAx>
        <c:axId val="880599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Income group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602143"/>
        <c:crosses val="autoZero"/>
        <c:auto val="1"/>
        <c:lblAlgn val="ctr"/>
        <c:lblOffset val="100"/>
        <c:noMultiLvlLbl val="0"/>
      </c:catAx>
      <c:valAx>
        <c:axId val="880602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Price (in rupees)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59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253237095363081"/>
          <c:y val="0.90335593467483233"/>
          <c:w val="0.7393794838145232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[BEMprojectexcelfile.xlsx]quality vs price analysis!PivotTable5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Reason for using the brand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3.2369094488188976E-2"/>
              <c:y val="8.815398075240590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'quality vs price analysis'!$B$3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F08-4186-902E-CDC7AF7B3D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F08-4186-902E-CDC7AF7B3D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F08-4186-902E-CDC7AF7B3D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F08-4186-902E-CDC7AF7B3DAE}"/>
              </c:ext>
            </c:extLst>
          </c:dPt>
          <c:dLbls>
            <c:dLbl>
              <c:idx val="2"/>
              <c:layout>
                <c:manualLayout>
                  <c:x val="3.2369094488188976E-2"/>
                  <c:y val="8.815398075240590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08-4186-902E-CDC7AF7B3D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'quality vs price analysis'!$A$4:$A$7</c:f>
              <c:strCache>
                <c:ptCount val="4"/>
                <c:pt idx="0">
                  <c:v>Affordable price</c:v>
                </c:pt>
                <c:pt idx="1">
                  <c:v>Good quality</c:v>
                </c:pt>
                <c:pt idx="2">
                  <c:v>Not applicable</c:v>
                </c:pt>
                <c:pt idx="3">
                  <c:v>Well known brand and good price</c:v>
                </c:pt>
              </c:strCache>
            </c:strRef>
          </c:cat>
          <c:val>
            <c:numRef>
              <c:f>'quality vs price analysis'!$B$4:$B$7</c:f>
              <c:numCache>
                <c:formatCode>General</c:formatCode>
                <c:ptCount val="4"/>
                <c:pt idx="0">
                  <c:v>3</c:v>
                </c:pt>
                <c:pt idx="1">
                  <c:v>22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7-4222-9FF5-4193E11913A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Demand Curve for disposable diapers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'demand survey data cleaned'!$F$1:$G$1</c:f>
              <c:strCache>
                <c:ptCount val="1"/>
                <c:pt idx="0">
                  <c:v>Roughly, How many diapers you need per month for the baby? Price per diaper?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og"/>
            <c:dispRSqr val="0"/>
            <c:dispEq val="0"/>
          </c:trendline>
          <c:xVal>
            <c:numRef>
              <c:f>'demand survey data cleaned'!$F$2:$F$28</c:f>
              <c:numCache>
                <c:formatCode>0.00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55</c:v>
                </c:pt>
                <c:pt idx="3">
                  <c:v>40</c:v>
                </c:pt>
                <c:pt idx="4">
                  <c:v>20</c:v>
                </c:pt>
                <c:pt idx="5">
                  <c:v>10</c:v>
                </c:pt>
                <c:pt idx="6">
                  <c:v>50</c:v>
                </c:pt>
                <c:pt idx="7">
                  <c:v>30</c:v>
                </c:pt>
                <c:pt idx="8">
                  <c:v>11</c:v>
                </c:pt>
                <c:pt idx="9">
                  <c:v>67</c:v>
                </c:pt>
                <c:pt idx="10">
                  <c:v>30</c:v>
                </c:pt>
                <c:pt idx="11">
                  <c:v>5</c:v>
                </c:pt>
                <c:pt idx="12">
                  <c:v>60</c:v>
                </c:pt>
                <c:pt idx="13">
                  <c:v>55</c:v>
                </c:pt>
                <c:pt idx="14">
                  <c:v>60</c:v>
                </c:pt>
                <c:pt idx="15">
                  <c:v>16</c:v>
                </c:pt>
                <c:pt idx="16">
                  <c:v>20</c:v>
                </c:pt>
                <c:pt idx="17">
                  <c:v>73</c:v>
                </c:pt>
                <c:pt idx="18">
                  <c:v>20</c:v>
                </c:pt>
                <c:pt idx="19">
                  <c:v>65</c:v>
                </c:pt>
                <c:pt idx="20">
                  <c:v>63</c:v>
                </c:pt>
                <c:pt idx="21">
                  <c:v>19</c:v>
                </c:pt>
                <c:pt idx="22">
                  <c:v>40</c:v>
                </c:pt>
                <c:pt idx="23">
                  <c:v>46</c:v>
                </c:pt>
                <c:pt idx="24">
                  <c:v>27</c:v>
                </c:pt>
                <c:pt idx="25">
                  <c:v>33</c:v>
                </c:pt>
                <c:pt idx="26">
                  <c:v>40</c:v>
                </c:pt>
              </c:numCache>
            </c:numRef>
          </c:xVal>
          <c:yVal>
            <c:numRef>
              <c:f>'demand survey data cleaned'!$G$2:$G$28</c:f>
              <c:numCache>
                <c:formatCode>0.00</c:formatCode>
                <c:ptCount val="27"/>
                <c:pt idx="0">
                  <c:v>11</c:v>
                </c:pt>
                <c:pt idx="1">
                  <c:v>25</c:v>
                </c:pt>
                <c:pt idx="2">
                  <c:v>11</c:v>
                </c:pt>
                <c:pt idx="3">
                  <c:v>11</c:v>
                </c:pt>
                <c:pt idx="4">
                  <c:v>16</c:v>
                </c:pt>
                <c:pt idx="5">
                  <c:v>19</c:v>
                </c:pt>
                <c:pt idx="6">
                  <c:v>10</c:v>
                </c:pt>
                <c:pt idx="7">
                  <c:v>13</c:v>
                </c:pt>
                <c:pt idx="8">
                  <c:v>17</c:v>
                </c:pt>
                <c:pt idx="9">
                  <c:v>9</c:v>
                </c:pt>
                <c:pt idx="10">
                  <c:v>9</c:v>
                </c:pt>
                <c:pt idx="11">
                  <c:v>15</c:v>
                </c:pt>
                <c:pt idx="12">
                  <c:v>9</c:v>
                </c:pt>
                <c:pt idx="13">
                  <c:v>10</c:v>
                </c:pt>
                <c:pt idx="14">
                  <c:v>9</c:v>
                </c:pt>
                <c:pt idx="15">
                  <c:v>13</c:v>
                </c:pt>
                <c:pt idx="16">
                  <c:v>17</c:v>
                </c:pt>
                <c:pt idx="17">
                  <c:v>10</c:v>
                </c:pt>
                <c:pt idx="18">
                  <c:v>10</c:v>
                </c:pt>
                <c:pt idx="19">
                  <c:v>15</c:v>
                </c:pt>
                <c:pt idx="20">
                  <c:v>20</c:v>
                </c:pt>
                <c:pt idx="21">
                  <c:v>9</c:v>
                </c:pt>
                <c:pt idx="22">
                  <c:v>12</c:v>
                </c:pt>
                <c:pt idx="23">
                  <c:v>14</c:v>
                </c:pt>
                <c:pt idx="24">
                  <c:v>14</c:v>
                </c:pt>
                <c:pt idx="25">
                  <c:v>11</c:v>
                </c:pt>
                <c:pt idx="26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C4-4976-A6D7-CEB37E4F6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6373247"/>
        <c:axId val="2076367839"/>
      </c:scatterChart>
      <c:valAx>
        <c:axId val="2076373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QUANTITY DEMANDED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367839"/>
        <c:crosses val="autoZero"/>
        <c:crossBetween val="midCat"/>
      </c:valAx>
      <c:valAx>
        <c:axId val="207636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PRICE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373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Distribution of population as per income slab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'Income elasticity and reason '!$C$2</c:f>
              <c:strCache>
                <c:ptCount val="1"/>
                <c:pt idx="0">
                  <c:v>COUNT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69-4816-A848-9056394C1C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69-4816-A848-9056394C1C0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69-4816-A848-9056394C1C0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69-4816-A848-9056394C1C05}"/>
              </c:ext>
            </c:extLst>
          </c:dPt>
          <c:cat>
            <c:strRef>
              <c:f>'Income elasticity and reason '!$A$3:$A$6</c:f>
              <c:strCache>
                <c:ptCount val="4"/>
                <c:pt idx="0">
                  <c:v>0 to 5 lakhs</c:v>
                </c:pt>
                <c:pt idx="1">
                  <c:v>5 to 10 lakhs</c:v>
                </c:pt>
                <c:pt idx="2">
                  <c:v>10 to 15 lakhs</c:v>
                </c:pt>
                <c:pt idx="3">
                  <c:v>Above 15 lakhs</c:v>
                </c:pt>
              </c:strCache>
            </c:strRef>
          </c:cat>
          <c:val>
            <c:numRef>
              <c:f>'Income elasticity and reason '!$C$3:$C$6</c:f>
              <c:numCache>
                <c:formatCode>General</c:formatCode>
                <c:ptCount val="4"/>
                <c:pt idx="0">
                  <c:v>1</c:v>
                </c:pt>
                <c:pt idx="1">
                  <c:v>14</c:v>
                </c:pt>
                <c:pt idx="2">
                  <c:v>8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5-40CA-94AC-72AA1DE16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Weightage of how customers get to know their brand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chemeClr val="dk1">
                  <a:lumMod val="75000"/>
                  <a:lumOff val="25000"/>
                </a:schemeClr>
              </a:fgClr>
              <a:bgClr>
                <a:schemeClr val="dk1">
                  <a:lumMod val="65000"/>
                  <a:lumOff val="35000"/>
                </a:scheme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D70-4707-B4BA-E4E3A7EEC4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D70-4707-B4BA-E4E3A7EEC4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D70-4707-B4BA-E4E3A7EEC49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Advertisement</c:v>
              </c:pt>
              <c:pt idx="1">
                <c:v>Friend circle</c:v>
              </c:pt>
              <c:pt idx="2">
                <c:v>Social media</c:v>
              </c:pt>
            </c:strLit>
          </c:cat>
          <c:val>
            <c:numLit>
              <c:formatCode>General</c:formatCode>
              <c:ptCount val="3"/>
              <c:pt idx="0">
                <c:v>15</c:v>
              </c:pt>
              <c:pt idx="1">
                <c:v>8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6-8D70-4707-B4BA-E4E3A7EEC49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Usage pattern of diapers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9525" cap="flat" cmpd="sng" algn="ctr">
            <a:noFill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9525" cap="flat" cmpd="sng" algn="ctr">
            <a:noFill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9525" cap="flat" cmpd="sng" algn="ctr">
            <a:noFill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At all times</c:v>
              </c:pt>
              <c:pt idx="1">
                <c:v>Only at night</c:v>
              </c:pt>
              <c:pt idx="2">
                <c:v>Only Indoors</c:v>
              </c:pt>
              <c:pt idx="3">
                <c:v>Only Outdoors</c:v>
              </c:pt>
            </c:strLit>
          </c:cat>
          <c:val>
            <c:numLit>
              <c:formatCode>General</c:formatCode>
              <c:ptCount val="4"/>
              <c:pt idx="0">
                <c:v>15</c:v>
              </c:pt>
              <c:pt idx="1">
                <c:v>5</c:v>
              </c:pt>
              <c:pt idx="2">
                <c:v>1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EBBB-4C1E-BD3C-E098E21D51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010201200"/>
        <c:axId val="1010201616"/>
      </c:barChart>
      <c:catAx>
        <c:axId val="101020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201616"/>
        <c:crosses val="autoZero"/>
        <c:auto val="1"/>
        <c:lblAlgn val="ctr"/>
        <c:lblOffset val="100"/>
        <c:noMultiLvlLbl val="0"/>
      </c:catAx>
      <c:valAx>
        <c:axId val="101020161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1020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avg current price vs avg reasonable price for brands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Average of What is the reasonable price for one diaper according to you?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Huggies</c:v>
              </c:pt>
              <c:pt idx="1">
                <c:v>Mamy poko pants</c:v>
              </c:pt>
              <c:pt idx="2">
                <c:v>No preference</c:v>
              </c:pt>
              <c:pt idx="3">
                <c:v>Pampers</c:v>
              </c:pt>
            </c:strLit>
          </c:cat>
          <c:val>
            <c:numLit>
              <c:formatCode>General</c:formatCode>
              <c:ptCount val="4"/>
              <c:pt idx="0">
                <c:v>10.875</c:v>
              </c:pt>
              <c:pt idx="1">
                <c:v>12.333333333333334</c:v>
              </c:pt>
              <c:pt idx="2">
                <c:v>12.375</c:v>
              </c:pt>
              <c:pt idx="3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3800-41E7-9721-57AB9E534A11}"/>
            </c:ext>
          </c:extLst>
        </c:ser>
        <c:ser>
          <c:idx val="1"/>
          <c:order val="1"/>
          <c:tx>
            <c:v>Average of Price per diaper?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Huggies</c:v>
              </c:pt>
              <c:pt idx="1">
                <c:v>Mamy poko pants</c:v>
              </c:pt>
              <c:pt idx="2">
                <c:v>No preference</c:v>
              </c:pt>
              <c:pt idx="3">
                <c:v>Pampers</c:v>
              </c:pt>
            </c:strLit>
          </c:cat>
          <c:val>
            <c:numLit>
              <c:formatCode>General</c:formatCode>
              <c:ptCount val="4"/>
              <c:pt idx="0">
                <c:v>11.75</c:v>
              </c:pt>
              <c:pt idx="1">
                <c:v>12.666666666666666</c:v>
              </c:pt>
              <c:pt idx="2">
                <c:v>16.75</c:v>
              </c:pt>
              <c:pt idx="3">
                <c:v>12.75</c:v>
              </c:pt>
            </c:numLit>
          </c:val>
          <c:extLst>
            <c:ext xmlns:c16="http://schemas.microsoft.com/office/drawing/2014/chart" uri="{C3380CC4-5D6E-409C-BE32-E72D297353CC}">
              <c16:uniqueId val="{00000001-3800-41E7-9721-57AB9E534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1866720"/>
        <c:axId val="2021864640"/>
      </c:barChart>
      <c:catAx>
        <c:axId val="20218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1864640"/>
        <c:crosses val="autoZero"/>
        <c:auto val="1"/>
        <c:lblAlgn val="ctr"/>
        <c:lblOffset val="100"/>
        <c:noMultiLvlLbl val="0"/>
      </c:catAx>
      <c:valAx>
        <c:axId val="20218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186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Average price tolerance of brands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Huggies</c:v>
              </c:pt>
              <c:pt idx="1">
                <c:v>Mamy poko pants</c:v>
              </c:pt>
              <c:pt idx="2">
                <c:v>No preference</c:v>
              </c:pt>
              <c:pt idx="3">
                <c:v>Pampers</c:v>
              </c:pt>
            </c:strLit>
          </c:cat>
          <c:val>
            <c:numLit>
              <c:formatCode>General</c:formatCode>
              <c:ptCount val="4"/>
              <c:pt idx="0">
                <c:v>2.875</c:v>
              </c:pt>
              <c:pt idx="1">
                <c:v>3</c:v>
              </c:pt>
              <c:pt idx="2">
                <c:v>3.375</c:v>
              </c:pt>
              <c:pt idx="3">
                <c:v>2.75</c:v>
              </c:pt>
            </c:numLit>
          </c:val>
          <c:extLst>
            <c:ext xmlns:c16="http://schemas.microsoft.com/office/drawing/2014/chart" uri="{C3380CC4-5D6E-409C-BE32-E72D297353CC}">
              <c16:uniqueId val="{00000000-5594-47F8-8C2A-2ABD1DF9E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9672896"/>
        <c:axId val="599671648"/>
      </c:barChart>
      <c:catAx>
        <c:axId val="59967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671648"/>
        <c:crosses val="autoZero"/>
        <c:auto val="1"/>
        <c:lblAlgn val="ctr"/>
        <c:lblOffset val="100"/>
        <c:noMultiLvlLbl val="0"/>
      </c:catAx>
      <c:valAx>
        <c:axId val="59967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672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'other graphs &amp; their inferences'!$H$2</c:f>
              <c:strCache>
                <c:ptCount val="1"/>
                <c:pt idx="0">
                  <c:v>Market Share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'other graphs &amp; their inferences'!$G$3:$G$6</c:f>
              <c:strCache>
                <c:ptCount val="4"/>
                <c:pt idx="0">
                  <c:v>Pampers</c:v>
                </c:pt>
                <c:pt idx="1">
                  <c:v>Huggies</c:v>
                </c:pt>
                <c:pt idx="2">
                  <c:v>Mamy Poko Pants</c:v>
                </c:pt>
                <c:pt idx="3">
                  <c:v>No preference</c:v>
                </c:pt>
              </c:strCache>
            </c:strRef>
          </c:cat>
          <c:val>
            <c:numRef>
              <c:f>'other graphs &amp; their inferences'!$H$3:$H$6</c:f>
              <c:numCache>
                <c:formatCode>0%</c:formatCode>
                <c:ptCount val="4"/>
                <c:pt idx="0">
                  <c:v>0.44444444444444442</c:v>
                </c:pt>
                <c:pt idx="1">
                  <c:v>0.29629629629629628</c:v>
                </c:pt>
                <c:pt idx="2">
                  <c:v>0.1111111111111111</c:v>
                </c:pt>
                <c:pt idx="3">
                  <c:v>0.14814814814814814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4-4564-81BB-0CE586BD87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208486624"/>
        <c:axId val="1208484128"/>
      </c:barChart>
      <c:catAx>
        <c:axId val="120848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8484128"/>
        <c:crosses val="autoZero"/>
        <c:auto val="1"/>
        <c:lblAlgn val="ctr"/>
        <c:lblOffset val="100"/>
        <c:noMultiLvlLbl val="0"/>
      </c:catAx>
      <c:valAx>
        <c:axId val="120848412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208486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willingness</a:t>
            </a:r>
            <a:r>
              <a:rPr lang="en-IN" baseline="0"/>
              <a:t> to pay</a:t>
            </a: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'other graphs &amp; their inferences'!$F$55</c:f>
              <c:strCache>
                <c:ptCount val="1"/>
                <c:pt idx="0">
                  <c:v>average actual price per diaper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'other graphs &amp; their inferences'!$E$56:$E$59</c:f>
              <c:strCache>
                <c:ptCount val="4"/>
                <c:pt idx="0">
                  <c:v>0 to 5 lakhs</c:v>
                </c:pt>
                <c:pt idx="1">
                  <c:v>5 to 10 lakhs</c:v>
                </c:pt>
                <c:pt idx="2">
                  <c:v>10 to 15 lakhs</c:v>
                </c:pt>
                <c:pt idx="3">
                  <c:v>Above 15 lakhs</c:v>
                </c:pt>
              </c:strCache>
            </c:strRef>
          </c:cat>
          <c:val>
            <c:numRef>
              <c:f>'other graphs &amp; their inferences'!$F$56:$F$59</c:f>
              <c:numCache>
                <c:formatCode>General</c:formatCode>
                <c:ptCount val="4"/>
                <c:pt idx="0">
                  <c:v>10</c:v>
                </c:pt>
                <c:pt idx="1">
                  <c:v>12.5</c:v>
                </c:pt>
                <c:pt idx="2">
                  <c:v>13</c:v>
                </c:pt>
                <c:pt idx="3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2-46F3-B23D-4FA20F9D8550}"/>
            </c:ext>
          </c:extLst>
        </c:ser>
        <c:ser>
          <c:idx val="1"/>
          <c:order val="1"/>
          <c:tx>
            <c:strRef>
              <c:f>'other graphs &amp; their inferences'!$G$55</c:f>
              <c:strCache>
                <c:ptCount val="1"/>
                <c:pt idx="0">
                  <c:v>average reasonable price per diaper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'other graphs &amp; their inferences'!$E$56:$E$59</c:f>
              <c:strCache>
                <c:ptCount val="4"/>
                <c:pt idx="0">
                  <c:v>0 to 5 lakhs</c:v>
                </c:pt>
                <c:pt idx="1">
                  <c:v>5 to 10 lakhs</c:v>
                </c:pt>
                <c:pt idx="2">
                  <c:v>10 to 15 lakhs</c:v>
                </c:pt>
                <c:pt idx="3">
                  <c:v>Above 15 lakhs</c:v>
                </c:pt>
              </c:strCache>
            </c:strRef>
          </c:cat>
          <c:val>
            <c:numRef>
              <c:f>'other graphs &amp; their inferences'!$G$56:$G$59</c:f>
              <c:numCache>
                <c:formatCode>General</c:formatCode>
                <c:ptCount val="4"/>
                <c:pt idx="0">
                  <c:v>9.5</c:v>
                </c:pt>
                <c:pt idx="1">
                  <c:v>12.7</c:v>
                </c:pt>
                <c:pt idx="2">
                  <c:v>10.9</c:v>
                </c:pt>
                <c:pt idx="3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2-46F3-B23D-4FA20F9D855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09898223"/>
        <c:axId val="1409894063"/>
      </c:barChart>
      <c:catAx>
        <c:axId val="140989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9894063"/>
        <c:crosses val="autoZero"/>
        <c:auto val="1"/>
        <c:lblAlgn val="ctr"/>
        <c:lblOffset val="100"/>
        <c:noMultiLvlLbl val="0"/>
      </c:catAx>
      <c:valAx>
        <c:axId val="14098940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09898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500062</xdr:colOff>
      <xdr:row>3</xdr:row>
      <xdr:rowOff>138113</xdr:rowOff>
    </xdr:from>
    <xdr:to>
      <xdr:col>9</xdr:col>
      <xdr:colOff>114300</xdr:colOff>
      <xdr:row>18</xdr:row>
      <xdr:rowOff>166688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1EFB1F-0354-4606-9604-CFCAFE42F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109538</xdr:rowOff>
    </xdr:from>
    <xdr:to>
      <xdr:col>5</xdr:col>
      <xdr:colOff>471487</xdr:colOff>
      <xdr:row>17</xdr:row>
      <xdr:rowOff>4763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0D79C7B-7DEC-4CAF-9818-D63581ACB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264318</xdr:colOff>
      <xdr:row>14</xdr:row>
      <xdr:rowOff>130968</xdr:rowOff>
    </xdr:from>
    <xdr:to>
      <xdr:col>3</xdr:col>
      <xdr:colOff>1921668</xdr:colOff>
      <xdr:row>29</xdr:row>
      <xdr:rowOff>159543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246E74-91F1-4AF1-A471-F6648DC50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1</xdr:row>
      <xdr:rowOff>176212</xdr:rowOff>
    </xdr:from>
    <xdr:to>
      <xdr:col>3</xdr:col>
      <xdr:colOff>95250</xdr:colOff>
      <xdr:row>17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4221FC-A7E1-4D3F-8309-9F4813053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433388</xdr:colOff>
      <xdr:row>19</xdr:row>
      <xdr:rowOff>133350</xdr:rowOff>
    </xdr:from>
    <xdr:to>
      <xdr:col>11</xdr:col>
      <xdr:colOff>614363</xdr:colOff>
      <xdr:row>33</xdr:row>
      <xdr:rowOff>71438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FF646B9-40E7-4FC7-B161-168B55948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42862</xdr:colOff>
      <xdr:row>49</xdr:row>
      <xdr:rowOff>38100</xdr:rowOff>
    </xdr:from>
    <xdr:to>
      <xdr:col>1</xdr:col>
      <xdr:colOff>585786</xdr:colOff>
      <xdr:row>64</xdr:row>
      <xdr:rowOff>66675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DB2823F-D864-4A19-BA24-FFAF0C936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1</xdr:col>
      <xdr:colOff>542924</xdr:colOff>
      <xdr:row>45</xdr:row>
      <xdr:rowOff>28575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C592B87-D561-40C7-A22B-2F5A65CEF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111917</xdr:colOff>
      <xdr:row>1</xdr:row>
      <xdr:rowOff>64293</xdr:rowOff>
    </xdr:from>
    <xdr:to>
      <xdr:col>15</xdr:col>
      <xdr:colOff>150017</xdr:colOff>
      <xdr:row>16</xdr:row>
      <xdr:rowOff>92868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7E8B4C5-0E6E-400E-ADB9-AB14BAE12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483393</xdr:colOff>
      <xdr:row>35</xdr:row>
      <xdr:rowOff>130967</xdr:rowOff>
    </xdr:from>
    <xdr:to>
      <xdr:col>8</xdr:col>
      <xdr:colOff>588168</xdr:colOff>
      <xdr:row>50</xdr:row>
      <xdr:rowOff>159544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A3189C-CE7F-44F8-8DF6-82B6CF912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626268</xdr:colOff>
      <xdr:row>24</xdr:row>
      <xdr:rowOff>78583</xdr:rowOff>
    </xdr:from>
    <xdr:to>
      <xdr:col>16</xdr:col>
      <xdr:colOff>16669</xdr:colOff>
      <xdr:row>39</xdr:row>
      <xdr:rowOff>107156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EB97B7A-FA10-4F9D-B371-3D3F8BC44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</xdr:colOff>
      <xdr:row>7</xdr:row>
      <xdr:rowOff>40481</xdr:rowOff>
    </xdr:from>
    <xdr:to>
      <xdr:col>1</xdr:col>
      <xdr:colOff>1531143</xdr:colOff>
      <xdr:row>22</xdr:row>
      <xdr:rowOff>69056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8ADE38-5C22-41F3-8B5E-5A7CA9E62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hinav" refreshedDate="44462.512981018517" createdVersion="7" refreshedVersion="7" minRefreshableVersion="3" recordCount="27" xr:uid="{FFE27644-E975-487F-99E8-624B9B676868}">
  <cacheSource type="worksheet">
    <worksheetSource ref="A1:O28" sheet="demand survey data cleaned"/>
  </cacheSource>
  <cacheFields count="15">
    <cacheField name="Do you have atleast one child of age 0-3 at your home?" numFmtId="0">
      <sharedItems/>
    </cacheField>
    <cacheField name="What do you prefer to use for the child?" numFmtId="0">
      <sharedItems/>
    </cacheField>
    <cacheField name="What diaper size do you buy for the child?" numFmtId="0">
      <sharedItems/>
    </cacheField>
    <cacheField name="Select how do you prefer using diapers for the child?" numFmtId="0">
      <sharedItems/>
    </cacheField>
    <cacheField name="Which brand of diaper do you use for the child?" numFmtId="0">
      <sharedItems/>
    </cacheField>
    <cacheField name="Roughly, How many diapers you need per month for the baby?" numFmtId="2">
      <sharedItems containsSemiMixedTypes="0" containsString="0" containsNumber="1" containsInteger="1" minValue="3" maxValue="73"/>
    </cacheField>
    <cacheField name="Price per diaper?" numFmtId="2">
      <sharedItems containsSemiMixedTypes="0" containsString="0" containsNumber="1" containsInteger="1" minValue="9" maxValue="25"/>
    </cacheField>
    <cacheField name="How did you get to know about this brand?" numFmtId="0">
      <sharedItems/>
    </cacheField>
    <cacheField name="What according to you are the important factors to take a decision on the brand of diaper to use for the child?" numFmtId="0">
      <sharedItems/>
    </cacheField>
    <cacheField name="Why do you use this particular brand of diapers?" numFmtId="0">
      <sharedItems count="4">
        <s v="Good quality"/>
        <s v="Not applicable"/>
        <s v="Well known brand and good price"/>
        <s v="Affordable price"/>
      </sharedItems>
    </cacheField>
    <cacheField name="Please select the income slab you fall under?" numFmtId="0">
      <sharedItems/>
    </cacheField>
    <cacheField name="What is the reasonable price for one diaper according to you?" numFmtId="0">
      <sharedItems containsSemiMixedTypes="0" containsString="0" containsNumber="1" minValue="8" maxValue="15"/>
    </cacheField>
    <cacheField name="Roughly, how many medical shops are present at your locality?" numFmtId="0">
      <sharedItems/>
    </cacheField>
    <cacheField name="Do all the medical shops at your locality charge the same price for a particular diaper?" numFmtId="0">
      <sharedItems/>
    </cacheField>
    <cacheField name="What is the tolerable amount of increase in per diaper price according to you (write 0 if you think no price increase is tolerable)?" numFmtId="0">
      <sharedItems containsSemiMixedTypes="0" containsString="0" containsNumber="1" minValue="0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s v="Yes"/>
    <s v="Disposable diapers"/>
    <s v="Medium (M)"/>
    <s v="At all times"/>
    <s v="Huggies"/>
    <n v="3"/>
    <n v="11"/>
    <s v="Advertisement"/>
    <s v="Quality"/>
    <x v="0"/>
    <s v="Above 15 lakhs"/>
    <n v="9"/>
    <s v="0 to 3"/>
    <s v="Yes"/>
    <n v="5"/>
  </r>
  <r>
    <s v="Yes"/>
    <s v="Disposable diapers"/>
    <s v="Small (S)"/>
    <s v="Only Outdoors"/>
    <s v="No preference"/>
    <n v="6"/>
    <n v="25"/>
    <s v="Friend circle"/>
    <s v="Availablity of the brand in nearby stores"/>
    <x v="1"/>
    <s v="5 to 10 lakhs"/>
    <n v="15"/>
    <s v="0 to 3"/>
    <s v="No"/>
    <n v="4.5"/>
  </r>
  <r>
    <s v="Yes"/>
    <s v="Disposable diapers"/>
    <s v="Small (S)"/>
    <s v="Only Indoors"/>
    <s v="Mamy poko pants"/>
    <n v="55"/>
    <n v="11"/>
    <s v="Advertisement"/>
    <s v="Quality, Availablity of the brand in nearby stores"/>
    <x v="0"/>
    <s v="10 to 15 lakhs"/>
    <n v="12"/>
    <s v="4 to 6"/>
    <s v="Yes"/>
    <n v="5"/>
  </r>
  <r>
    <s v="Yes"/>
    <s v="Disposable diapers"/>
    <s v="Medium (M)"/>
    <s v="At all times"/>
    <s v="Pampers"/>
    <n v="40"/>
    <n v="11"/>
    <s v="Advertisement"/>
    <s v="Quality, Availablity of the brand in nearby stores"/>
    <x v="0"/>
    <s v="5 to 10 lakhs"/>
    <n v="10"/>
    <s v="4 to 6"/>
    <s v="No"/>
    <n v="3"/>
  </r>
  <r>
    <s v="Yes"/>
    <s v="Disposable diapers"/>
    <s v="Small (S)"/>
    <s v="Only at night"/>
    <s v="Pampers"/>
    <n v="20"/>
    <n v="16"/>
    <s v="Advertisement"/>
    <s v="Price, Quality"/>
    <x v="0"/>
    <s v="5 to 10 lakhs"/>
    <n v="11"/>
    <s v="0 to 3"/>
    <s v="No"/>
    <n v="0"/>
  </r>
  <r>
    <s v="Yes"/>
    <s v="Disposable diapers"/>
    <s v="Medium (M)"/>
    <s v="Only Outdoors"/>
    <s v="Pampers"/>
    <n v="10"/>
    <n v="19"/>
    <s v="Friend circle"/>
    <s v="Brand Image, Quality"/>
    <x v="0"/>
    <s v="5 to 10 lakhs"/>
    <n v="15"/>
    <s v="4 to 6"/>
    <s v="Yes"/>
    <n v="0"/>
  </r>
  <r>
    <s v="Yes"/>
    <s v="Disposable diapers"/>
    <s v="Small (S)"/>
    <s v="At all times"/>
    <s v="Pampers"/>
    <n v="50"/>
    <n v="10"/>
    <s v="Advertisement"/>
    <s v="Quality, Availablity of the brand in nearby stores"/>
    <x v="0"/>
    <s v="5 to 10 lakhs"/>
    <n v="12"/>
    <s v="4 to 6"/>
    <s v="Yes"/>
    <n v="5"/>
  </r>
  <r>
    <s v="Yes"/>
    <s v="Disposable diapers"/>
    <s v="Small (S)"/>
    <s v="At all times"/>
    <s v="Huggies"/>
    <n v="30"/>
    <n v="13"/>
    <s v="Advertisement"/>
    <s v="Price, Quality, Availablity of the brand in nearby stores"/>
    <x v="0"/>
    <s v="5 to 10 lakhs"/>
    <n v="10"/>
    <s v="0 to 3"/>
    <s v="Yes"/>
    <n v="4"/>
  </r>
  <r>
    <s v="Yes"/>
    <s v="Disposable diapers"/>
    <s v="Small (S)"/>
    <s v="Only Outdoors"/>
    <s v="Pampers"/>
    <n v="11"/>
    <n v="17"/>
    <s v="Friend circle"/>
    <s v="Brand Image, Quality"/>
    <x v="0"/>
    <s v="5 to 10 lakhs"/>
    <n v="11.5"/>
    <s v="4 to 6"/>
    <s v="No"/>
    <n v="2.5"/>
  </r>
  <r>
    <s v="Yes"/>
    <s v="Disposable diapers"/>
    <s v="Small (S)"/>
    <s v="At all times"/>
    <s v="Pampers"/>
    <n v="67"/>
    <n v="9"/>
    <s v="Advertisement"/>
    <s v="Price, Brand Image, Quality"/>
    <x v="0"/>
    <s v="5 to 10 lakhs"/>
    <n v="10"/>
    <s v="0 to 3"/>
    <s v="No"/>
    <n v="5"/>
  </r>
  <r>
    <s v="Yes"/>
    <s v="Disposable diapers"/>
    <s v="Medium (M)"/>
    <s v="Only at night"/>
    <s v="Huggies"/>
    <n v="30"/>
    <n v="9"/>
    <s v="Friend circle"/>
    <s v="Price, Brand Image"/>
    <x v="2"/>
    <s v="5 to 10 lakhs"/>
    <n v="8"/>
    <s v="7 to 10"/>
    <s v="No"/>
    <n v="2"/>
  </r>
  <r>
    <s v="Yes"/>
    <s v="Disposable diapers"/>
    <s v="Medium (M)"/>
    <s v="Only Outdoors"/>
    <s v="No preference"/>
    <n v="5"/>
    <n v="15"/>
    <s v="Friend circle"/>
    <s v="Price, Brand Image, Quality"/>
    <x v="0"/>
    <s v="5 to 10 lakhs"/>
    <n v="10"/>
    <s v="0 to 3"/>
    <s v="Yes"/>
    <n v="5"/>
  </r>
  <r>
    <s v="Yes"/>
    <s v="Disposable diapers"/>
    <s v="Small (S)"/>
    <s v="At all times"/>
    <s v="Huggies"/>
    <n v="60"/>
    <n v="9"/>
    <s v="Advertisement"/>
    <s v="Price, Quality"/>
    <x v="3"/>
    <s v="10 to 15 lakhs"/>
    <n v="10"/>
    <s v="4 to 6"/>
    <s v="Yes"/>
    <n v="2"/>
  </r>
  <r>
    <s v="Yes"/>
    <s v="Disposable diapers"/>
    <s v="Medium (M)"/>
    <s v="At all times"/>
    <s v="Pampers"/>
    <n v="55"/>
    <n v="10"/>
    <s v="Friend circle"/>
    <s v="Price, Brand Image"/>
    <x v="3"/>
    <s v="10 to 15 lakhs"/>
    <n v="15"/>
    <s v="4 to 6"/>
    <s v="No"/>
    <n v="5"/>
  </r>
  <r>
    <s v="Yes"/>
    <s v="Disposable diapers"/>
    <s v="Small (S)"/>
    <s v="At all times"/>
    <s v="Huggies"/>
    <n v="60"/>
    <n v="9"/>
    <s v="Social media"/>
    <s v="Price, Quality"/>
    <x v="3"/>
    <s v="5 to 10 lakhs"/>
    <n v="10"/>
    <s v="0 to 3"/>
    <s v="No"/>
    <n v="3"/>
  </r>
  <r>
    <s v="Yes"/>
    <s v="Disposable diapers"/>
    <s v="Medium (M)"/>
    <s v="Only Outdoors"/>
    <s v="Mamy poko pants"/>
    <n v="16"/>
    <n v="13"/>
    <s v="Friend circle"/>
    <s v="Quality, Availablity of the brand in nearby stores"/>
    <x v="0"/>
    <s v="Above 15 lakhs"/>
    <n v="15"/>
    <s v="4 to 6"/>
    <s v="Yes"/>
    <n v="4"/>
  </r>
  <r>
    <s v="Yes"/>
    <s v="Disposable diapers"/>
    <s v="Large (L)"/>
    <s v="Only at night"/>
    <s v="Huggies"/>
    <n v="20"/>
    <n v="17"/>
    <s v="Advertisement"/>
    <s v="Quality"/>
    <x v="0"/>
    <s v="10 to 15 lakhs"/>
    <n v="15"/>
    <s v="4 to 6"/>
    <s v="Yes"/>
    <n v="0"/>
  </r>
  <r>
    <s v="Yes"/>
    <s v="Disposable diapers"/>
    <s v="Medium (M)"/>
    <s v="At all times"/>
    <s v="Pampers"/>
    <n v="73"/>
    <n v="10"/>
    <s v="Advertisement"/>
    <s v="Price, Brand Image, Quality"/>
    <x v="0"/>
    <s v="5 to 10 lakhs"/>
    <n v="10"/>
    <s v="4 to 6"/>
    <s v="Yes"/>
    <n v="5"/>
  </r>
  <r>
    <s v="Yes"/>
    <s v="Disposable diapers"/>
    <s v="Small (S)"/>
    <s v="Only at night"/>
    <s v="Pampers"/>
    <n v="20"/>
    <n v="10"/>
    <s v="Social media"/>
    <s v="Price, Quality"/>
    <x v="0"/>
    <s v="0 to 5 lakhs"/>
    <n v="9.5"/>
    <s v="0 to 3"/>
    <s v="Yes"/>
    <n v="0"/>
  </r>
  <r>
    <s v="Yes"/>
    <s v="Disposable diapers"/>
    <s v="Small (S)"/>
    <s v="At all times"/>
    <s v="Huggies"/>
    <n v="65"/>
    <n v="15"/>
    <s v="Friend circle"/>
    <s v="Brand Image, Quality"/>
    <x v="0"/>
    <s v="Above 15 lakhs"/>
    <n v="15"/>
    <s v="4 to 6"/>
    <s v="Yes"/>
    <n v="4.5"/>
  </r>
  <r>
    <s v="Yes"/>
    <s v="Disposable diapers"/>
    <s v="Medium (M)"/>
    <s v="At all times"/>
    <s v="Pampers"/>
    <n v="63"/>
    <n v="20"/>
    <s v="Social media"/>
    <s v="Quality"/>
    <x v="0"/>
    <s v="Above 15 lakhs"/>
    <n v="15"/>
    <s v="4 to 6"/>
    <s v="No"/>
    <n v="3"/>
  </r>
  <r>
    <s v="Yes"/>
    <s v="Disposable diapers"/>
    <s v="Small (S)"/>
    <s v="Only Outdoors"/>
    <s v="Pampers"/>
    <n v="19"/>
    <n v="9"/>
    <s v="Advertisement"/>
    <s v="Price, Brand Image, Quality"/>
    <x v="0"/>
    <s v="5 to 10 lakhs"/>
    <n v="10"/>
    <s v="0 to 3"/>
    <s v="Yes"/>
    <n v="1.5"/>
  </r>
  <r>
    <s v="Yes"/>
    <s v="Disposable diapers"/>
    <s v="Small (S)"/>
    <s v="At all times"/>
    <s v="Pampers"/>
    <n v="40"/>
    <n v="12"/>
    <s v="Advertisement"/>
    <s v="Brand Image, Quality"/>
    <x v="0"/>
    <s v="10 to 15 lakhs"/>
    <n v="15"/>
    <s v="4 to 6"/>
    <s v="No"/>
    <n v="3"/>
  </r>
  <r>
    <s v="Yes"/>
    <s v="Disposable diapers"/>
    <s v="Medium (M)"/>
    <s v="At all times"/>
    <s v="No preference"/>
    <n v="46"/>
    <n v="14"/>
    <s v="Advertisement"/>
    <s v="Price, Quality"/>
    <x v="0"/>
    <s v="10 to 15 lakhs"/>
    <n v="12.5"/>
    <s v="4 to 6"/>
    <s v="Yes"/>
    <n v="2"/>
  </r>
  <r>
    <s v="Yes"/>
    <s v="Disposable diapers"/>
    <s v="Medium (M)"/>
    <s v="Only at night"/>
    <s v="Mamy poko pants"/>
    <n v="27"/>
    <n v="14"/>
    <s v="Advertisement"/>
    <s v="Quality, Availablity of the brand in nearby stores"/>
    <x v="0"/>
    <s v="10 to 15 lakhs"/>
    <n v="10"/>
    <s v="0 to 3"/>
    <s v="Yes"/>
    <n v="0"/>
  </r>
  <r>
    <s v="Yes"/>
    <s v="Disposable diapers"/>
    <s v="Medium (M)"/>
    <s v="At all times"/>
    <s v="Huggies"/>
    <n v="33"/>
    <n v="11"/>
    <s v="Social media"/>
    <s v="Price, Quality"/>
    <x v="0"/>
    <s v="5 to 10 lakhs"/>
    <n v="10"/>
    <s v="7 to 10"/>
    <s v="No"/>
    <n v="2.5"/>
  </r>
  <r>
    <s v="Yes"/>
    <s v="Disposable diapers"/>
    <s v="Medium (M)"/>
    <s v="At all times"/>
    <s v="No preference"/>
    <n v="40"/>
    <n v="13"/>
    <s v="Advertisement"/>
    <s v="Quality, Availablity of the brand in nearby stores"/>
    <x v="0"/>
    <s v="10 to 15 lakhs"/>
    <n v="12"/>
    <s v="4 to 6"/>
    <s v="Yes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8FDAD2-E8A2-45BD-92DC-02C4A721C663}" name="PivotTable5" cacheId="0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compact="0" compactData="0" multipleFieldFilters="0" chartFormat="9">
  <location ref="A3:B7" firstHeaderRow="1" firstDataRow="1" firstDataCol="1"/>
  <pivotFields count="1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4">
        <item x="3"/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9"/>
  </rowFields>
  <rowItems count="4">
    <i>
      <x/>
    </i>
    <i>
      <x v="1"/>
    </i>
    <i>
      <x v="2"/>
    </i>
    <i>
      <x v="3"/>
    </i>
  </rowItems>
  <colItems count="1">
    <i/>
  </colItems>
  <dataFields count="1">
    <dataField name="Count of Why do you use this particular brand of diapers?" fld="9" subtotal="count" baseField="0" baseItem="0"/>
  </dataField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1DFC-4AD5-4493-9F45-B653112E2088}">
  <dimension ref="A1:O33"/>
  <sheetViews>
    <sheetView topLeftCell="D22" workbookViewId="0">
      <selection activeCell="I31" sqref="I31"/>
    </sheetView>
  </sheetViews>
  <sheetFormatPr defaultRowHeight="14.25" x14ac:dyDescent="0.45"/>
  <cols>
    <col min="1" max="1" width="8.86328125" bestFit="1" customWidth="1"/>
    <col min="8" max="8" width="19.6640625" bestFit="1" customWidth="1"/>
    <col min="9" max="9" width="46" bestFit="1" customWidth="1"/>
    <col min="10" max="10" width="23" bestFit="1" customWidth="1"/>
    <col min="11" max="11" width="21.1328125" bestFit="1" customWidth="1"/>
    <col min="12" max="12" width="26.86328125" bestFit="1" customWidth="1"/>
    <col min="13" max="13" width="28.86328125" bestFit="1" customWidth="1"/>
    <col min="15" max="15" width="17.33203125" customWidth="1"/>
  </cols>
  <sheetData>
    <row r="1" spans="1:15" ht="37.15" customHeigh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</row>
    <row r="2" spans="1:15" ht="26.25" x14ac:dyDescent="0.45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7">
        <v>3</v>
      </c>
      <c r="G2" s="7">
        <v>11</v>
      </c>
      <c r="H2" s="1" t="s">
        <v>20</v>
      </c>
      <c r="I2" s="1" t="s">
        <v>21</v>
      </c>
      <c r="J2" s="1" t="s">
        <v>22</v>
      </c>
      <c r="K2" s="1" t="s">
        <v>23</v>
      </c>
      <c r="L2" s="1">
        <v>9</v>
      </c>
      <c r="M2" s="1" t="s">
        <v>49</v>
      </c>
      <c r="N2" s="1" t="s">
        <v>15</v>
      </c>
      <c r="O2" s="1">
        <v>5</v>
      </c>
    </row>
    <row r="3" spans="1:15" ht="39" x14ac:dyDescent="0.45">
      <c r="A3" s="1" t="s">
        <v>15</v>
      </c>
      <c r="B3" s="1" t="s">
        <v>16</v>
      </c>
      <c r="C3" s="1" t="s">
        <v>28</v>
      </c>
      <c r="D3" s="1" t="s">
        <v>29</v>
      </c>
      <c r="E3" s="1" t="s">
        <v>26</v>
      </c>
      <c r="F3" s="6">
        <v>6</v>
      </c>
      <c r="G3" s="7">
        <v>25</v>
      </c>
      <c r="H3" s="1" t="s">
        <v>30</v>
      </c>
      <c r="I3" s="1" t="s">
        <v>31</v>
      </c>
      <c r="J3" s="1" t="s">
        <v>25</v>
      </c>
      <c r="K3" s="1" t="s">
        <v>32</v>
      </c>
      <c r="L3" s="3">
        <v>15</v>
      </c>
      <c r="M3" s="1" t="s">
        <v>49</v>
      </c>
      <c r="N3" s="1" t="s">
        <v>24</v>
      </c>
      <c r="O3" s="1">
        <v>4.5</v>
      </c>
    </row>
    <row r="4" spans="1:15" ht="39" x14ac:dyDescent="0.45">
      <c r="A4" s="1" t="s">
        <v>15</v>
      </c>
      <c r="B4" s="1" t="s">
        <v>16</v>
      </c>
      <c r="C4" s="1" t="s">
        <v>28</v>
      </c>
      <c r="D4" s="1" t="s">
        <v>36</v>
      </c>
      <c r="E4" s="1" t="s">
        <v>37</v>
      </c>
      <c r="F4" s="6">
        <v>55</v>
      </c>
      <c r="G4" s="7">
        <v>11</v>
      </c>
      <c r="H4" s="1" t="s">
        <v>20</v>
      </c>
      <c r="I4" s="1" t="s">
        <v>38</v>
      </c>
      <c r="J4" s="1" t="s">
        <v>22</v>
      </c>
      <c r="K4" s="1" t="s">
        <v>35</v>
      </c>
      <c r="L4" s="5">
        <v>12</v>
      </c>
      <c r="M4" s="4" t="s">
        <v>48</v>
      </c>
      <c r="N4" s="1" t="s">
        <v>15</v>
      </c>
      <c r="O4" s="3">
        <v>5</v>
      </c>
    </row>
    <row r="5" spans="1:15" ht="26.25" x14ac:dyDescent="0.45">
      <c r="A5" s="1" t="s">
        <v>15</v>
      </c>
      <c r="B5" s="1" t="s">
        <v>16</v>
      </c>
      <c r="C5" s="1" t="s">
        <v>17</v>
      </c>
      <c r="D5" s="1" t="s">
        <v>18</v>
      </c>
      <c r="E5" s="1" t="s">
        <v>40</v>
      </c>
      <c r="F5" s="7">
        <v>40</v>
      </c>
      <c r="G5" s="7">
        <v>11</v>
      </c>
      <c r="H5" s="1" t="s">
        <v>20</v>
      </c>
      <c r="I5" s="1" t="s">
        <v>38</v>
      </c>
      <c r="J5" s="1" t="s">
        <v>22</v>
      </c>
      <c r="K5" s="1" t="s">
        <v>32</v>
      </c>
      <c r="L5" s="3">
        <v>10</v>
      </c>
      <c r="M5" s="4" t="s">
        <v>48</v>
      </c>
      <c r="N5" s="1" t="s">
        <v>24</v>
      </c>
      <c r="O5" s="3">
        <v>3</v>
      </c>
    </row>
    <row r="6" spans="1:15" ht="26.25" x14ac:dyDescent="0.45">
      <c r="A6" s="1" t="s">
        <v>15</v>
      </c>
      <c r="B6" s="1" t="s">
        <v>16</v>
      </c>
      <c r="C6" s="1" t="s">
        <v>28</v>
      </c>
      <c r="D6" s="1" t="s">
        <v>33</v>
      </c>
      <c r="E6" s="1" t="s">
        <v>40</v>
      </c>
      <c r="F6" s="7">
        <v>20</v>
      </c>
      <c r="G6" s="7">
        <v>16</v>
      </c>
      <c r="H6" s="1" t="s">
        <v>20</v>
      </c>
      <c r="I6" s="1" t="s">
        <v>34</v>
      </c>
      <c r="J6" s="1" t="s">
        <v>22</v>
      </c>
      <c r="K6" s="1" t="s">
        <v>32</v>
      </c>
      <c r="L6" s="1">
        <v>11</v>
      </c>
      <c r="M6" s="1" t="s">
        <v>49</v>
      </c>
      <c r="N6" s="1" t="s">
        <v>24</v>
      </c>
      <c r="O6" s="3">
        <v>0</v>
      </c>
    </row>
    <row r="7" spans="1:15" ht="26.25" x14ac:dyDescent="0.45">
      <c r="A7" s="1" t="s">
        <v>15</v>
      </c>
      <c r="B7" s="1" t="s">
        <v>16</v>
      </c>
      <c r="C7" s="1" t="s">
        <v>17</v>
      </c>
      <c r="D7" s="1" t="s">
        <v>29</v>
      </c>
      <c r="E7" s="1" t="s">
        <v>40</v>
      </c>
      <c r="F7" s="7">
        <v>10</v>
      </c>
      <c r="G7" s="6">
        <v>19</v>
      </c>
      <c r="H7" s="1" t="s">
        <v>30</v>
      </c>
      <c r="I7" s="1" t="s">
        <v>41</v>
      </c>
      <c r="J7" s="1" t="s">
        <v>22</v>
      </c>
      <c r="K7" s="1" t="s">
        <v>32</v>
      </c>
      <c r="L7" s="3">
        <v>15</v>
      </c>
      <c r="M7" s="4" t="s">
        <v>48</v>
      </c>
      <c r="N7" s="1" t="s">
        <v>15</v>
      </c>
      <c r="O7" s="3">
        <v>0</v>
      </c>
    </row>
    <row r="8" spans="1:15" ht="26.25" x14ac:dyDescent="0.45">
      <c r="A8" s="1" t="s">
        <v>15</v>
      </c>
      <c r="B8" s="1" t="s">
        <v>16</v>
      </c>
      <c r="C8" s="1" t="s">
        <v>28</v>
      </c>
      <c r="D8" s="1" t="s">
        <v>18</v>
      </c>
      <c r="E8" s="1" t="s">
        <v>40</v>
      </c>
      <c r="F8" s="7">
        <v>50</v>
      </c>
      <c r="G8" s="7">
        <v>10</v>
      </c>
      <c r="H8" s="1" t="s">
        <v>20</v>
      </c>
      <c r="I8" s="1" t="s">
        <v>38</v>
      </c>
      <c r="J8" s="1" t="s">
        <v>22</v>
      </c>
      <c r="K8" s="1" t="s">
        <v>32</v>
      </c>
      <c r="L8" s="3">
        <v>12</v>
      </c>
      <c r="M8" s="4" t="s">
        <v>48</v>
      </c>
      <c r="N8" s="1" t="s">
        <v>15</v>
      </c>
      <c r="O8" s="3">
        <v>5</v>
      </c>
    </row>
    <row r="9" spans="1:15" ht="26.25" x14ac:dyDescent="0.45">
      <c r="A9" s="1" t="s">
        <v>15</v>
      </c>
      <c r="B9" s="1" t="s">
        <v>16</v>
      </c>
      <c r="C9" s="1" t="s">
        <v>28</v>
      </c>
      <c r="D9" s="1" t="s">
        <v>18</v>
      </c>
      <c r="E9" s="1" t="s">
        <v>19</v>
      </c>
      <c r="F9" s="7">
        <v>30</v>
      </c>
      <c r="G9" s="7">
        <v>13</v>
      </c>
      <c r="H9" s="1" t="s">
        <v>20</v>
      </c>
      <c r="I9" s="1" t="s">
        <v>39</v>
      </c>
      <c r="J9" s="1" t="s">
        <v>22</v>
      </c>
      <c r="K9" s="1" t="s">
        <v>32</v>
      </c>
      <c r="L9" s="3">
        <v>10</v>
      </c>
      <c r="M9" s="1" t="s">
        <v>49</v>
      </c>
      <c r="N9" s="1" t="s">
        <v>15</v>
      </c>
      <c r="O9" s="3">
        <v>4</v>
      </c>
    </row>
    <row r="10" spans="1:15" ht="26.25" x14ac:dyDescent="0.45">
      <c r="A10" s="1" t="s">
        <v>15</v>
      </c>
      <c r="B10" s="1" t="s">
        <v>16</v>
      </c>
      <c r="C10" s="1" t="s">
        <v>28</v>
      </c>
      <c r="D10" s="1" t="s">
        <v>29</v>
      </c>
      <c r="E10" s="1" t="s">
        <v>40</v>
      </c>
      <c r="F10" s="6">
        <v>11</v>
      </c>
      <c r="G10" s="6">
        <v>17</v>
      </c>
      <c r="H10" s="1" t="s">
        <v>30</v>
      </c>
      <c r="I10" s="1" t="s">
        <v>41</v>
      </c>
      <c r="J10" s="1" t="s">
        <v>22</v>
      </c>
      <c r="K10" s="1" t="s">
        <v>32</v>
      </c>
      <c r="L10" s="5">
        <v>11.5</v>
      </c>
      <c r="M10" s="4" t="s">
        <v>48</v>
      </c>
      <c r="N10" s="1" t="s">
        <v>24</v>
      </c>
      <c r="O10" s="5">
        <v>2.5</v>
      </c>
    </row>
    <row r="11" spans="1:15" ht="26.25" x14ac:dyDescent="0.45">
      <c r="A11" s="1" t="s">
        <v>15</v>
      </c>
      <c r="B11" s="1" t="s">
        <v>16</v>
      </c>
      <c r="C11" s="1" t="s">
        <v>28</v>
      </c>
      <c r="D11" s="1" t="s">
        <v>18</v>
      </c>
      <c r="E11" s="1" t="s">
        <v>40</v>
      </c>
      <c r="F11" s="6">
        <v>67</v>
      </c>
      <c r="G11" s="7">
        <v>9</v>
      </c>
      <c r="H11" s="1" t="s">
        <v>20</v>
      </c>
      <c r="I11" s="1" t="s">
        <v>42</v>
      </c>
      <c r="J11" s="1" t="s">
        <v>22</v>
      </c>
      <c r="K11" s="1" t="s">
        <v>32</v>
      </c>
      <c r="L11" s="3">
        <v>10</v>
      </c>
      <c r="M11" s="1" t="s">
        <v>49</v>
      </c>
      <c r="N11" s="1" t="s">
        <v>24</v>
      </c>
      <c r="O11" s="3">
        <v>5</v>
      </c>
    </row>
    <row r="12" spans="1:15" ht="26.25" x14ac:dyDescent="0.45">
      <c r="A12" s="1" t="s">
        <v>15</v>
      </c>
      <c r="B12" s="1" t="s">
        <v>16</v>
      </c>
      <c r="C12" s="1" t="s">
        <v>17</v>
      </c>
      <c r="D12" s="1" t="s">
        <v>33</v>
      </c>
      <c r="E12" s="1" t="s">
        <v>19</v>
      </c>
      <c r="F12" s="7">
        <v>30</v>
      </c>
      <c r="G12" s="7">
        <v>9</v>
      </c>
      <c r="H12" s="1" t="s">
        <v>30</v>
      </c>
      <c r="I12" s="1" t="s">
        <v>43</v>
      </c>
      <c r="J12" s="1" t="s">
        <v>44</v>
      </c>
      <c r="K12" s="1" t="s">
        <v>32</v>
      </c>
      <c r="L12" s="3">
        <v>8</v>
      </c>
      <c r="M12" s="4" t="s">
        <v>50</v>
      </c>
      <c r="N12" s="1" t="s">
        <v>24</v>
      </c>
      <c r="O12" s="3">
        <v>2</v>
      </c>
    </row>
    <row r="13" spans="1:15" ht="39" x14ac:dyDescent="0.45">
      <c r="A13" s="1" t="s">
        <v>15</v>
      </c>
      <c r="B13" s="1" t="s">
        <v>16</v>
      </c>
      <c r="C13" s="1" t="s">
        <v>17</v>
      </c>
      <c r="D13" s="1" t="s">
        <v>29</v>
      </c>
      <c r="E13" s="1" t="s">
        <v>26</v>
      </c>
      <c r="F13" s="6">
        <v>5</v>
      </c>
      <c r="G13" s="7">
        <v>15</v>
      </c>
      <c r="H13" s="1" t="s">
        <v>30</v>
      </c>
      <c r="I13" s="1" t="s">
        <v>42</v>
      </c>
      <c r="J13" s="1" t="s">
        <v>22</v>
      </c>
      <c r="K13" s="1" t="s">
        <v>32</v>
      </c>
      <c r="L13" s="3">
        <v>10</v>
      </c>
      <c r="M13" s="1" t="s">
        <v>49</v>
      </c>
      <c r="N13" s="1" t="s">
        <v>15</v>
      </c>
      <c r="O13" s="3">
        <v>5</v>
      </c>
    </row>
    <row r="14" spans="1:15" ht="26.25" x14ac:dyDescent="0.45">
      <c r="A14" s="1" t="s">
        <v>15</v>
      </c>
      <c r="B14" s="1" t="s">
        <v>16</v>
      </c>
      <c r="C14" s="1" t="s">
        <v>28</v>
      </c>
      <c r="D14" s="1" t="s">
        <v>18</v>
      </c>
      <c r="E14" s="1" t="s">
        <v>19</v>
      </c>
      <c r="F14" s="7">
        <v>60</v>
      </c>
      <c r="G14" s="7">
        <v>9</v>
      </c>
      <c r="H14" s="1" t="s">
        <v>20</v>
      </c>
      <c r="I14" s="1" t="s">
        <v>34</v>
      </c>
      <c r="J14" s="1" t="s">
        <v>45</v>
      </c>
      <c r="K14" s="1" t="s">
        <v>35</v>
      </c>
      <c r="L14" s="3">
        <v>10</v>
      </c>
      <c r="M14" s="4" t="s">
        <v>48</v>
      </c>
      <c r="N14" s="1" t="s">
        <v>15</v>
      </c>
      <c r="O14" s="3">
        <v>2</v>
      </c>
    </row>
    <row r="15" spans="1:15" ht="26.25" x14ac:dyDescent="0.45">
      <c r="A15" s="1" t="s">
        <v>15</v>
      </c>
      <c r="B15" s="1" t="s">
        <v>16</v>
      </c>
      <c r="C15" s="1" t="s">
        <v>17</v>
      </c>
      <c r="D15" s="1" t="s">
        <v>18</v>
      </c>
      <c r="E15" s="1" t="s">
        <v>40</v>
      </c>
      <c r="F15" s="7">
        <v>55</v>
      </c>
      <c r="G15" s="7">
        <v>10</v>
      </c>
      <c r="H15" s="1" t="s">
        <v>30</v>
      </c>
      <c r="I15" s="1" t="s">
        <v>43</v>
      </c>
      <c r="J15" s="1" t="s">
        <v>45</v>
      </c>
      <c r="K15" s="1" t="s">
        <v>35</v>
      </c>
      <c r="L15" s="3">
        <v>15</v>
      </c>
      <c r="M15" s="4" t="s">
        <v>48</v>
      </c>
      <c r="N15" s="1" t="s">
        <v>24</v>
      </c>
      <c r="O15" s="3">
        <v>5</v>
      </c>
    </row>
    <row r="16" spans="1:15" ht="26.25" x14ac:dyDescent="0.45">
      <c r="A16" s="1" t="s">
        <v>15</v>
      </c>
      <c r="B16" s="1" t="s">
        <v>16</v>
      </c>
      <c r="C16" s="1" t="s">
        <v>28</v>
      </c>
      <c r="D16" s="1" t="s">
        <v>18</v>
      </c>
      <c r="E16" s="1" t="s">
        <v>19</v>
      </c>
      <c r="F16" s="7">
        <v>60</v>
      </c>
      <c r="G16" s="7">
        <v>9</v>
      </c>
      <c r="H16" s="1" t="s">
        <v>46</v>
      </c>
      <c r="I16" s="1" t="s">
        <v>34</v>
      </c>
      <c r="J16" s="1" t="s">
        <v>45</v>
      </c>
      <c r="K16" s="1" t="s">
        <v>32</v>
      </c>
      <c r="L16" s="3">
        <v>10</v>
      </c>
      <c r="M16" s="1" t="s">
        <v>49</v>
      </c>
      <c r="N16" s="1" t="s">
        <v>24</v>
      </c>
      <c r="O16" s="3">
        <v>3</v>
      </c>
    </row>
    <row r="17" spans="1:15" ht="39" x14ac:dyDescent="0.45">
      <c r="A17" s="1" t="s">
        <v>15</v>
      </c>
      <c r="B17" s="1" t="s">
        <v>16</v>
      </c>
      <c r="C17" s="1" t="s">
        <v>17</v>
      </c>
      <c r="D17" s="1" t="s">
        <v>29</v>
      </c>
      <c r="E17" s="1" t="s">
        <v>37</v>
      </c>
      <c r="F17" s="6">
        <v>16</v>
      </c>
      <c r="G17" s="7">
        <v>13</v>
      </c>
      <c r="H17" s="1" t="s">
        <v>30</v>
      </c>
      <c r="I17" s="1" t="s">
        <v>38</v>
      </c>
      <c r="J17" s="1" t="s">
        <v>22</v>
      </c>
      <c r="K17" s="1" t="s">
        <v>23</v>
      </c>
      <c r="L17" s="3">
        <v>15</v>
      </c>
      <c r="M17" s="4" t="s">
        <v>48</v>
      </c>
      <c r="N17" s="1" t="s">
        <v>15</v>
      </c>
      <c r="O17" s="3">
        <v>4</v>
      </c>
    </row>
    <row r="18" spans="1:15" ht="26.25" x14ac:dyDescent="0.45">
      <c r="A18" s="1" t="s">
        <v>15</v>
      </c>
      <c r="B18" s="1" t="s">
        <v>16</v>
      </c>
      <c r="C18" s="1" t="s">
        <v>47</v>
      </c>
      <c r="D18" s="1" t="s">
        <v>33</v>
      </c>
      <c r="E18" s="1" t="s">
        <v>19</v>
      </c>
      <c r="F18" s="7">
        <v>20</v>
      </c>
      <c r="G18" s="7">
        <v>17</v>
      </c>
      <c r="H18" s="1" t="s">
        <v>20</v>
      </c>
      <c r="I18" s="1" t="s">
        <v>21</v>
      </c>
      <c r="J18" s="1" t="s">
        <v>22</v>
      </c>
      <c r="K18" s="1" t="s">
        <v>35</v>
      </c>
      <c r="L18" s="3">
        <v>15</v>
      </c>
      <c r="M18" s="1" t="s">
        <v>48</v>
      </c>
      <c r="N18" s="1" t="s">
        <v>15</v>
      </c>
      <c r="O18" s="3">
        <v>0</v>
      </c>
    </row>
    <row r="19" spans="1:15" ht="26.25" x14ac:dyDescent="0.45">
      <c r="A19" s="1" t="s">
        <v>15</v>
      </c>
      <c r="B19" s="1" t="s">
        <v>16</v>
      </c>
      <c r="C19" s="1" t="s">
        <v>17</v>
      </c>
      <c r="D19" s="1" t="s">
        <v>18</v>
      </c>
      <c r="E19" s="1" t="s">
        <v>40</v>
      </c>
      <c r="F19" s="6">
        <v>73</v>
      </c>
      <c r="G19" s="7">
        <v>10</v>
      </c>
      <c r="H19" s="1" t="s">
        <v>20</v>
      </c>
      <c r="I19" s="1" t="s">
        <v>42</v>
      </c>
      <c r="J19" s="1" t="s">
        <v>22</v>
      </c>
      <c r="K19" s="1" t="s">
        <v>32</v>
      </c>
      <c r="L19" s="3">
        <v>10</v>
      </c>
      <c r="M19" s="4" t="s">
        <v>48</v>
      </c>
      <c r="N19" s="1" t="s">
        <v>15</v>
      </c>
      <c r="O19" s="1">
        <v>5</v>
      </c>
    </row>
    <row r="20" spans="1:15" ht="26.25" x14ac:dyDescent="0.45">
      <c r="A20" s="1" t="s">
        <v>15</v>
      </c>
      <c r="B20" s="1" t="s">
        <v>16</v>
      </c>
      <c r="C20" s="1" t="s">
        <v>28</v>
      </c>
      <c r="D20" s="1" t="s">
        <v>33</v>
      </c>
      <c r="E20" s="1" t="s">
        <v>40</v>
      </c>
      <c r="F20" s="7">
        <v>20</v>
      </c>
      <c r="G20" s="7">
        <v>10</v>
      </c>
      <c r="H20" s="1" t="s">
        <v>46</v>
      </c>
      <c r="I20" s="1" t="s">
        <v>34</v>
      </c>
      <c r="J20" s="1" t="s">
        <v>22</v>
      </c>
      <c r="K20" s="1" t="s">
        <v>27</v>
      </c>
      <c r="L20" s="5">
        <v>9.5</v>
      </c>
      <c r="M20" s="1" t="s">
        <v>49</v>
      </c>
      <c r="N20" s="1" t="s">
        <v>15</v>
      </c>
      <c r="O20" s="3">
        <v>0</v>
      </c>
    </row>
    <row r="21" spans="1:15" ht="26.25" x14ac:dyDescent="0.45">
      <c r="A21" s="1" t="s">
        <v>15</v>
      </c>
      <c r="B21" s="1" t="s">
        <v>16</v>
      </c>
      <c r="C21" s="1" t="s">
        <v>28</v>
      </c>
      <c r="D21" s="1" t="s">
        <v>18</v>
      </c>
      <c r="E21" s="1" t="s">
        <v>19</v>
      </c>
      <c r="F21" s="7">
        <v>65</v>
      </c>
      <c r="G21" s="7">
        <v>15</v>
      </c>
      <c r="H21" s="1" t="s">
        <v>30</v>
      </c>
      <c r="I21" s="1" t="s">
        <v>41</v>
      </c>
      <c r="J21" s="1" t="s">
        <v>22</v>
      </c>
      <c r="K21" s="1" t="s">
        <v>23</v>
      </c>
      <c r="L21" s="3">
        <v>15</v>
      </c>
      <c r="M21" s="4" t="s">
        <v>48</v>
      </c>
      <c r="N21" s="1" t="s">
        <v>15</v>
      </c>
      <c r="O21" s="5">
        <v>4.5</v>
      </c>
    </row>
    <row r="22" spans="1:15" ht="26.25" x14ac:dyDescent="0.45">
      <c r="A22" s="1" t="s">
        <v>15</v>
      </c>
      <c r="B22" s="1" t="s">
        <v>16</v>
      </c>
      <c r="C22" s="1" t="s">
        <v>17</v>
      </c>
      <c r="D22" s="1" t="s">
        <v>18</v>
      </c>
      <c r="E22" s="1" t="s">
        <v>40</v>
      </c>
      <c r="F22" s="6">
        <v>63</v>
      </c>
      <c r="G22" s="7">
        <v>20</v>
      </c>
      <c r="H22" s="1" t="s">
        <v>46</v>
      </c>
      <c r="I22" s="1" t="s">
        <v>21</v>
      </c>
      <c r="J22" s="1" t="s">
        <v>22</v>
      </c>
      <c r="K22" s="1" t="s">
        <v>23</v>
      </c>
      <c r="L22" s="3">
        <v>15</v>
      </c>
      <c r="M22" s="4" t="s">
        <v>48</v>
      </c>
      <c r="N22" s="1" t="s">
        <v>24</v>
      </c>
      <c r="O22" s="3">
        <v>3</v>
      </c>
    </row>
    <row r="23" spans="1:15" ht="26.25" x14ac:dyDescent="0.45">
      <c r="A23" s="1" t="s">
        <v>15</v>
      </c>
      <c r="B23" s="1" t="s">
        <v>16</v>
      </c>
      <c r="C23" s="1" t="s">
        <v>28</v>
      </c>
      <c r="D23" s="1" t="s">
        <v>29</v>
      </c>
      <c r="E23" s="1" t="s">
        <v>40</v>
      </c>
      <c r="F23" s="6">
        <v>19</v>
      </c>
      <c r="G23" s="7">
        <v>9</v>
      </c>
      <c r="H23" s="1" t="s">
        <v>20</v>
      </c>
      <c r="I23" s="1" t="s">
        <v>42</v>
      </c>
      <c r="J23" s="1" t="s">
        <v>22</v>
      </c>
      <c r="K23" s="1" t="s">
        <v>32</v>
      </c>
      <c r="L23" s="3">
        <v>10</v>
      </c>
      <c r="M23" s="1" t="s">
        <v>49</v>
      </c>
      <c r="N23" s="1" t="s">
        <v>15</v>
      </c>
      <c r="O23" s="1">
        <v>1.5</v>
      </c>
    </row>
    <row r="24" spans="1:15" ht="26.25" x14ac:dyDescent="0.45">
      <c r="A24" s="1" t="s">
        <v>15</v>
      </c>
      <c r="B24" s="1" t="s">
        <v>16</v>
      </c>
      <c r="C24" s="1" t="s">
        <v>28</v>
      </c>
      <c r="D24" s="1" t="s">
        <v>18</v>
      </c>
      <c r="E24" s="1" t="s">
        <v>40</v>
      </c>
      <c r="F24" s="7">
        <v>40</v>
      </c>
      <c r="G24" s="7">
        <v>12</v>
      </c>
      <c r="H24" s="1" t="s">
        <v>20</v>
      </c>
      <c r="I24" s="1" t="s">
        <v>41</v>
      </c>
      <c r="J24" s="1" t="s">
        <v>22</v>
      </c>
      <c r="K24" s="1" t="s">
        <v>35</v>
      </c>
      <c r="L24" s="1">
        <v>15</v>
      </c>
      <c r="M24" s="4" t="s">
        <v>48</v>
      </c>
      <c r="N24" s="1" t="s">
        <v>24</v>
      </c>
      <c r="O24" s="3">
        <v>3</v>
      </c>
    </row>
    <row r="25" spans="1:15" ht="39" x14ac:dyDescent="0.45">
      <c r="A25" s="1" t="s">
        <v>15</v>
      </c>
      <c r="B25" s="1" t="s">
        <v>16</v>
      </c>
      <c r="C25" s="1" t="s">
        <v>17</v>
      </c>
      <c r="D25" s="1" t="s">
        <v>18</v>
      </c>
      <c r="E25" s="1" t="s">
        <v>26</v>
      </c>
      <c r="F25" s="6">
        <v>46</v>
      </c>
      <c r="G25" s="7">
        <v>14</v>
      </c>
      <c r="H25" s="1" t="s">
        <v>20</v>
      </c>
      <c r="I25" s="1" t="s">
        <v>34</v>
      </c>
      <c r="J25" s="1" t="s">
        <v>22</v>
      </c>
      <c r="K25" s="1" t="s">
        <v>35</v>
      </c>
      <c r="L25" s="1">
        <v>12.5</v>
      </c>
      <c r="M25" s="4" t="s">
        <v>48</v>
      </c>
      <c r="N25" s="1" t="s">
        <v>15</v>
      </c>
      <c r="O25" s="3">
        <v>2</v>
      </c>
    </row>
    <row r="26" spans="1:15" ht="39" x14ac:dyDescent="0.45">
      <c r="A26" s="1" t="s">
        <v>15</v>
      </c>
      <c r="B26" s="1" t="s">
        <v>16</v>
      </c>
      <c r="C26" s="1" t="s">
        <v>17</v>
      </c>
      <c r="D26" s="1" t="s">
        <v>33</v>
      </c>
      <c r="E26" s="1" t="s">
        <v>37</v>
      </c>
      <c r="F26" s="6">
        <v>27</v>
      </c>
      <c r="G26" s="7">
        <v>14</v>
      </c>
      <c r="H26" s="1" t="s">
        <v>20</v>
      </c>
      <c r="I26" s="1" t="s">
        <v>38</v>
      </c>
      <c r="J26" s="1" t="s">
        <v>22</v>
      </c>
      <c r="K26" s="1" t="s">
        <v>35</v>
      </c>
      <c r="L26" s="3">
        <v>10</v>
      </c>
      <c r="M26" s="1" t="s">
        <v>49</v>
      </c>
      <c r="N26" s="1" t="s">
        <v>15</v>
      </c>
      <c r="O26" s="3">
        <v>0</v>
      </c>
    </row>
    <row r="27" spans="1:15" ht="26.25" x14ac:dyDescent="0.45">
      <c r="A27" s="1" t="s">
        <v>15</v>
      </c>
      <c r="B27" s="1" t="s">
        <v>16</v>
      </c>
      <c r="C27" s="1" t="s">
        <v>17</v>
      </c>
      <c r="D27" s="1" t="s">
        <v>18</v>
      </c>
      <c r="E27" s="1" t="s">
        <v>19</v>
      </c>
      <c r="F27" s="6">
        <v>33</v>
      </c>
      <c r="G27" s="6">
        <v>11</v>
      </c>
      <c r="H27" s="1" t="s">
        <v>46</v>
      </c>
      <c r="I27" s="1" t="s">
        <v>34</v>
      </c>
      <c r="J27" s="1" t="s">
        <v>22</v>
      </c>
      <c r="K27" s="1" t="s">
        <v>32</v>
      </c>
      <c r="L27" s="3">
        <v>10</v>
      </c>
      <c r="M27" s="4" t="s">
        <v>50</v>
      </c>
      <c r="N27" s="1" t="s">
        <v>24</v>
      </c>
      <c r="O27" s="1">
        <v>2.5</v>
      </c>
    </row>
    <row r="28" spans="1:15" ht="39" x14ac:dyDescent="0.45">
      <c r="A28" s="1" t="s">
        <v>15</v>
      </c>
      <c r="B28" s="1" t="s">
        <v>16</v>
      </c>
      <c r="C28" s="1" t="s">
        <v>17</v>
      </c>
      <c r="D28" s="1" t="s">
        <v>18</v>
      </c>
      <c r="E28" s="1" t="s">
        <v>26</v>
      </c>
      <c r="F28" s="7">
        <v>40</v>
      </c>
      <c r="G28" s="6">
        <v>13</v>
      </c>
      <c r="H28" s="1" t="s">
        <v>20</v>
      </c>
      <c r="I28" s="1" t="s">
        <v>38</v>
      </c>
      <c r="J28" s="1" t="s">
        <v>22</v>
      </c>
      <c r="K28" s="1" t="s">
        <v>35</v>
      </c>
      <c r="L28" s="3">
        <v>12</v>
      </c>
      <c r="M28" s="4" t="s">
        <v>48</v>
      </c>
      <c r="N28" s="1" t="s">
        <v>15</v>
      </c>
      <c r="O28" s="3">
        <v>2</v>
      </c>
    </row>
    <row r="30" spans="1:15" x14ac:dyDescent="0.45">
      <c r="F30" s="8"/>
    </row>
    <row r="31" spans="1:15" x14ac:dyDescent="0.45">
      <c r="F31" s="8"/>
      <c r="I31" s="8"/>
    </row>
    <row r="32" spans="1:15" x14ac:dyDescent="0.45">
      <c r="I32" s="8"/>
    </row>
    <row r="33" spans="9:9" x14ac:dyDescent="0.45">
      <c r="I33" s="8"/>
    </row>
  </sheetData>
  <autoFilter ref="A1:O28" xr:uid="{EC861DFC-4AD5-4493-9F45-B653112E2088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FFA8-C984-4B28-8B9E-0D6D9BE85D1E}">
  <dimension ref="A2:G21"/>
  <sheetViews>
    <sheetView workbookViewId="0">
      <selection activeCell="K1" sqref="K1"/>
    </sheetView>
  </sheetViews>
  <sheetFormatPr defaultRowHeight="14.25" x14ac:dyDescent="0.45"/>
  <sheetData>
    <row r="2" spans="1:6" x14ac:dyDescent="0.45">
      <c r="A2" s="16" t="s">
        <v>82</v>
      </c>
      <c r="B2" s="16"/>
      <c r="C2" s="16"/>
      <c r="D2" s="16"/>
      <c r="E2" s="16"/>
      <c r="F2" s="16"/>
    </row>
    <row r="3" spans="1:6" x14ac:dyDescent="0.45">
      <c r="A3" s="16"/>
      <c r="B3" s="16"/>
      <c r="C3" s="16"/>
      <c r="D3" s="16"/>
      <c r="E3" s="16"/>
      <c r="F3" s="16"/>
    </row>
    <row r="21" spans="2:7" x14ac:dyDescent="0.45">
      <c r="B21" t="s">
        <v>84</v>
      </c>
      <c r="G21" t="s">
        <v>94</v>
      </c>
    </row>
  </sheetData>
  <mergeCells count="1">
    <mergeCell ref="A2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8189F-B8DA-49BC-A67D-B262C12166FC}">
  <dimension ref="B2:J19"/>
  <sheetViews>
    <sheetView workbookViewId="0">
      <selection activeCell="G19" sqref="G19"/>
    </sheetView>
  </sheetViews>
  <sheetFormatPr defaultRowHeight="14.25" x14ac:dyDescent="0.45"/>
  <cols>
    <col min="1" max="1" width="11.6640625" customWidth="1"/>
    <col min="2" max="2" width="21.3984375" bestFit="1" customWidth="1"/>
    <col min="3" max="3" width="14.19921875" bestFit="1" customWidth="1"/>
    <col min="7" max="7" width="24.33203125" bestFit="1" customWidth="1"/>
    <col min="8" max="8" width="21.19921875" bestFit="1" customWidth="1"/>
    <col min="9" max="9" width="12.59765625" bestFit="1" customWidth="1"/>
  </cols>
  <sheetData>
    <row r="2" spans="2:10" x14ac:dyDescent="0.45">
      <c r="B2" s="8"/>
    </row>
    <row r="3" spans="2:10" x14ac:dyDescent="0.45">
      <c r="B3" s="8"/>
    </row>
    <row r="4" spans="2:10" x14ac:dyDescent="0.45">
      <c r="B4" s="8"/>
    </row>
    <row r="5" spans="2:10" x14ac:dyDescent="0.45">
      <c r="G5" t="s">
        <v>54</v>
      </c>
    </row>
    <row r="6" spans="2:10" x14ac:dyDescent="0.45">
      <c r="H6" t="s">
        <v>56</v>
      </c>
      <c r="I6" t="s">
        <v>57</v>
      </c>
    </row>
    <row r="7" spans="2:10" x14ac:dyDescent="0.45">
      <c r="B7" s="8"/>
      <c r="D7" s="8"/>
      <c r="G7" t="s">
        <v>55</v>
      </c>
      <c r="H7">
        <v>10</v>
      </c>
      <c r="I7">
        <v>15</v>
      </c>
    </row>
    <row r="8" spans="2:10" x14ac:dyDescent="0.45">
      <c r="D8" s="8"/>
      <c r="G8" t="s">
        <v>58</v>
      </c>
      <c r="H8">
        <v>73</v>
      </c>
      <c r="I8">
        <v>11.4</v>
      </c>
    </row>
    <row r="9" spans="2:10" x14ac:dyDescent="0.45">
      <c r="B9" s="8"/>
    </row>
    <row r="10" spans="2:10" x14ac:dyDescent="0.45">
      <c r="B10" s="8"/>
      <c r="G10" t="s">
        <v>59</v>
      </c>
      <c r="H10">
        <f>H8-H7</f>
        <v>63</v>
      </c>
      <c r="I10" t="s">
        <v>51</v>
      </c>
      <c r="J10">
        <f>I8-I7</f>
        <v>-3.5999999999999996</v>
      </c>
    </row>
    <row r="11" spans="2:10" x14ac:dyDescent="0.45">
      <c r="G11" t="s">
        <v>60</v>
      </c>
      <c r="H11">
        <f>(H8+H7)/2</f>
        <v>41.5</v>
      </c>
      <c r="I11" t="s">
        <v>61</v>
      </c>
      <c r="J11">
        <f>(I7+I8)/2</f>
        <v>13.2</v>
      </c>
    </row>
    <row r="12" spans="2:10" x14ac:dyDescent="0.45">
      <c r="G12" t="s">
        <v>62</v>
      </c>
      <c r="H12">
        <f>H10/H11</f>
        <v>1.5180722891566265</v>
      </c>
      <c r="I12" t="s">
        <v>62</v>
      </c>
      <c r="J12">
        <f>J10/J11</f>
        <v>-0.27272727272727271</v>
      </c>
    </row>
    <row r="13" spans="2:10" x14ac:dyDescent="0.45">
      <c r="C13" s="10"/>
    </row>
    <row r="14" spans="2:10" x14ac:dyDescent="0.45">
      <c r="H14" t="s">
        <v>52</v>
      </c>
      <c r="I14" s="9">
        <f>(H12/J12)*-1</f>
        <v>5.5662650602409647</v>
      </c>
    </row>
    <row r="16" spans="2:10" x14ac:dyDescent="0.45">
      <c r="G16" t="s">
        <v>75</v>
      </c>
    </row>
    <row r="19" spans="2:2" x14ac:dyDescent="0.45">
      <c r="B19" t="s">
        <v>53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DDBB-BE02-4428-907F-2C9EC982ADF0}">
  <dimension ref="A2:J23"/>
  <sheetViews>
    <sheetView workbookViewId="0">
      <selection activeCell="B4" sqref="B4"/>
    </sheetView>
  </sheetViews>
  <sheetFormatPr defaultRowHeight="14.25" x14ac:dyDescent="0.45"/>
  <cols>
    <col min="1" max="1" width="12.59765625" bestFit="1" customWidth="1"/>
    <col min="2" max="2" width="19.1328125" bestFit="1" customWidth="1"/>
    <col min="3" max="3" width="9.796875" bestFit="1" customWidth="1"/>
    <col min="4" max="4" width="46.265625" bestFit="1" customWidth="1"/>
  </cols>
  <sheetData>
    <row r="2" spans="1:5" x14ac:dyDescent="0.45">
      <c r="A2" t="s">
        <v>63</v>
      </c>
      <c r="B2" t="s">
        <v>64</v>
      </c>
      <c r="C2" t="s">
        <v>72</v>
      </c>
    </row>
    <row r="3" spans="1:5" x14ac:dyDescent="0.45">
      <c r="A3" t="s">
        <v>27</v>
      </c>
      <c r="B3">
        <f>SUMIF('demand survey data cleaned'!$K$2:$K$28,'Income elasticity and reason '!A3,'demand survey data cleaned'!$F$2:$F$28)</f>
        <v>20</v>
      </c>
      <c r="C3">
        <f>COUNTIF('demand survey data cleaned'!$K$2:$K$28,'Income elasticity and reason '!A3)</f>
        <v>1</v>
      </c>
    </row>
    <row r="4" spans="1:5" x14ac:dyDescent="0.45">
      <c r="A4" t="s">
        <v>32</v>
      </c>
      <c r="B4">
        <f>SUMIF('demand survey data cleaned'!$K$2:$K$28,'Income elasticity and reason '!A4,'demand survey data cleaned'!$F$2:$F$28)</f>
        <v>454</v>
      </c>
      <c r="C4">
        <f>COUNTIF('demand survey data cleaned'!$K$2:$K$28,'Income elasticity and reason '!A4)</f>
        <v>14</v>
      </c>
    </row>
    <row r="5" spans="1:5" x14ac:dyDescent="0.45">
      <c r="A5" t="s">
        <v>35</v>
      </c>
      <c r="B5">
        <f>SUMIF('demand survey data cleaned'!$K$2:$K$28,'Income elasticity and reason '!A5,'demand survey data cleaned'!$F$2:$F$28)</f>
        <v>343</v>
      </c>
      <c r="C5">
        <f>COUNTIF('demand survey data cleaned'!$K$2:$K$28,'Income elasticity and reason '!A5)</f>
        <v>8</v>
      </c>
    </row>
    <row r="6" spans="1:5" x14ac:dyDescent="0.45">
      <c r="A6" t="s">
        <v>23</v>
      </c>
      <c r="B6">
        <f>SUMIF('demand survey data cleaned'!$K$2:$K$28,'Income elasticity and reason '!A6,'demand survey data cleaned'!$F$2:$F$28)</f>
        <v>147</v>
      </c>
      <c r="C6">
        <f>COUNTIF('demand survey data cleaned'!$K$2:$K$28,'Income elasticity and reason '!A6)</f>
        <v>4</v>
      </c>
      <c r="D6" t="s">
        <v>65</v>
      </c>
    </row>
    <row r="7" spans="1:5" x14ac:dyDescent="0.45">
      <c r="D7" t="s">
        <v>68</v>
      </c>
      <c r="E7" t="s">
        <v>69</v>
      </c>
    </row>
    <row r="8" spans="1:5" x14ac:dyDescent="0.45">
      <c r="C8" t="s">
        <v>66</v>
      </c>
      <c r="D8">
        <f>7.5-2.5</f>
        <v>5</v>
      </c>
      <c r="E8">
        <v>434</v>
      </c>
    </row>
    <row r="9" spans="1:5" x14ac:dyDescent="0.45">
      <c r="C9" t="s">
        <v>67</v>
      </c>
      <c r="D9">
        <f>5</f>
        <v>5</v>
      </c>
      <c r="E9">
        <f>474/2</f>
        <v>237</v>
      </c>
    </row>
    <row r="10" spans="1:5" x14ac:dyDescent="0.45">
      <c r="C10" t="s">
        <v>62</v>
      </c>
      <c r="D10">
        <v>1</v>
      </c>
      <c r="E10">
        <f>E8/E9</f>
        <v>1.8312236286919832</v>
      </c>
    </row>
    <row r="12" spans="1:5" x14ac:dyDescent="0.45">
      <c r="D12" t="s">
        <v>70</v>
      </c>
      <c r="E12" s="9">
        <f>E10/D10</f>
        <v>1.8312236286919832</v>
      </c>
    </row>
    <row r="14" spans="1:5" x14ac:dyDescent="0.45">
      <c r="D14" t="s">
        <v>71</v>
      </c>
    </row>
    <row r="18" spans="5:10" x14ac:dyDescent="0.45">
      <c r="E18" s="16" t="s">
        <v>73</v>
      </c>
      <c r="F18" s="16"/>
      <c r="G18" s="16"/>
      <c r="H18" s="16"/>
    </row>
    <row r="19" spans="5:10" x14ac:dyDescent="0.45">
      <c r="E19" s="16"/>
      <c r="F19" s="16"/>
      <c r="G19" s="16"/>
      <c r="H19" s="16"/>
    </row>
    <row r="21" spans="5:10" x14ac:dyDescent="0.45">
      <c r="E21" s="16" t="s">
        <v>74</v>
      </c>
      <c r="F21" s="16"/>
      <c r="G21" s="16"/>
      <c r="H21" s="16"/>
      <c r="I21" s="16"/>
      <c r="J21" s="16"/>
    </row>
    <row r="22" spans="5:10" x14ac:dyDescent="0.45">
      <c r="E22" s="16"/>
      <c r="F22" s="16"/>
      <c r="G22" s="16"/>
      <c r="H22" s="16"/>
      <c r="I22" s="16"/>
      <c r="J22" s="16"/>
    </row>
    <row r="23" spans="5:10" x14ac:dyDescent="0.45">
      <c r="E23" s="16"/>
      <c r="F23" s="16"/>
      <c r="G23" s="16"/>
      <c r="H23" s="16"/>
      <c r="I23" s="16"/>
      <c r="J23" s="16"/>
    </row>
  </sheetData>
  <mergeCells count="2">
    <mergeCell ref="E18:H19"/>
    <mergeCell ref="E21:J2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F9E74-90A8-45AA-B54D-23F67CD69E24}">
  <dimension ref="A1:P59"/>
  <sheetViews>
    <sheetView tabSelected="1" zoomScale="50" zoomScaleNormal="50" workbookViewId="0">
      <selection activeCell="A61" sqref="A61"/>
    </sheetView>
  </sheetViews>
  <sheetFormatPr defaultRowHeight="14.25" x14ac:dyDescent="0.45"/>
  <cols>
    <col min="1" max="1" width="43.6640625" bestFit="1" customWidth="1"/>
    <col min="7" max="7" width="14.9296875" bestFit="1" customWidth="1"/>
    <col min="8" max="8" width="11.33203125" bestFit="1" customWidth="1"/>
    <col min="14" max="14" width="12.59765625" bestFit="1" customWidth="1"/>
    <col min="15" max="15" width="28.59765625" bestFit="1" customWidth="1"/>
    <col min="16" max="16" width="22.19921875" bestFit="1" customWidth="1"/>
  </cols>
  <sheetData>
    <row r="1" spans="1:8" x14ac:dyDescent="0.45">
      <c r="A1" t="s">
        <v>76</v>
      </c>
      <c r="E1" t="s">
        <v>77</v>
      </c>
    </row>
    <row r="2" spans="1:8" x14ac:dyDescent="0.45">
      <c r="G2" s="13" t="s">
        <v>95</v>
      </c>
      <c r="H2" s="13" t="s">
        <v>97</v>
      </c>
    </row>
    <row r="3" spans="1:8" x14ac:dyDescent="0.45">
      <c r="G3" t="s">
        <v>40</v>
      </c>
      <c r="H3" s="12">
        <f>12/27</f>
        <v>0.44444444444444442</v>
      </c>
    </row>
    <row r="4" spans="1:8" x14ac:dyDescent="0.45">
      <c r="G4" t="s">
        <v>19</v>
      </c>
      <c r="H4" s="12">
        <f>8/27</f>
        <v>0.29629629629629628</v>
      </c>
    </row>
    <row r="5" spans="1:8" x14ac:dyDescent="0.45">
      <c r="G5" t="s">
        <v>96</v>
      </c>
      <c r="H5" s="12">
        <f>3/27</f>
        <v>0.1111111111111111</v>
      </c>
    </row>
    <row r="6" spans="1:8" x14ac:dyDescent="0.45">
      <c r="G6" t="s">
        <v>26</v>
      </c>
      <c r="H6" s="12">
        <f>4/27</f>
        <v>0.14814814814814814</v>
      </c>
    </row>
    <row r="19" spans="1:16" x14ac:dyDescent="0.45">
      <c r="A19" t="s">
        <v>78</v>
      </c>
      <c r="B19" s="11">
        <f>COUNTIF('demand survey data cleaned'!J2:J28,"Good Quality")/27</f>
        <v>0.81481481481481477</v>
      </c>
      <c r="F19" t="s">
        <v>81</v>
      </c>
      <c r="O19" t="s">
        <v>101</v>
      </c>
      <c r="P19" t="s">
        <v>102</v>
      </c>
    </row>
    <row r="20" spans="1:16" x14ac:dyDescent="0.45">
      <c r="A20" t="s">
        <v>79</v>
      </c>
      <c r="B20">
        <v>11.75</v>
      </c>
      <c r="N20" t="s">
        <v>27</v>
      </c>
      <c r="O20">
        <v>9.5</v>
      </c>
      <c r="P20">
        <v>0</v>
      </c>
    </row>
    <row r="21" spans="1:16" x14ac:dyDescent="0.45">
      <c r="A21" t="s">
        <v>80</v>
      </c>
      <c r="B21">
        <v>2.9</v>
      </c>
      <c r="N21" t="s">
        <v>32</v>
      </c>
      <c r="O21">
        <v>12.7</v>
      </c>
      <c r="P21">
        <v>2.4</v>
      </c>
    </row>
    <row r="22" spans="1:16" x14ac:dyDescent="0.45">
      <c r="A22" t="s">
        <v>83</v>
      </c>
      <c r="B22" s="8">
        <f>AVERAGE('demand survey data cleaned'!G2:G28)</f>
        <v>13.037037037037036</v>
      </c>
      <c r="N22" t="s">
        <v>35</v>
      </c>
      <c r="O22">
        <v>10.9</v>
      </c>
      <c r="P22">
        <v>3</v>
      </c>
    </row>
    <row r="23" spans="1:16" x14ac:dyDescent="0.45">
      <c r="N23" t="s">
        <v>23</v>
      </c>
      <c r="O23">
        <v>13.5</v>
      </c>
      <c r="P23">
        <v>4.0999999999999996</v>
      </c>
    </row>
    <row r="24" spans="1:16" x14ac:dyDescent="0.45">
      <c r="A24" t="s">
        <v>93</v>
      </c>
    </row>
    <row r="25" spans="1:16" x14ac:dyDescent="0.45">
      <c r="A25" s="1"/>
      <c r="B25" s="1" t="s">
        <v>88</v>
      </c>
      <c r="C25" t="s">
        <v>89</v>
      </c>
      <c r="D25" s="1" t="s">
        <v>90</v>
      </c>
      <c r="E25" s="1" t="s">
        <v>91</v>
      </c>
    </row>
    <row r="26" spans="1:16" x14ac:dyDescent="0.45">
      <c r="A26" t="s">
        <v>92</v>
      </c>
      <c r="B26">
        <v>0</v>
      </c>
      <c r="C26">
        <v>1</v>
      </c>
      <c r="D26">
        <v>0</v>
      </c>
      <c r="E26">
        <v>0</v>
      </c>
    </row>
    <row r="27" spans="1:16" x14ac:dyDescent="0.45">
      <c r="A27" t="s">
        <v>85</v>
      </c>
      <c r="B27">
        <v>7</v>
      </c>
      <c r="C27">
        <v>2</v>
      </c>
      <c r="D27">
        <v>0</v>
      </c>
      <c r="E27">
        <v>5</v>
      </c>
    </row>
    <row r="28" spans="1:16" x14ac:dyDescent="0.45">
      <c r="A28" t="s">
        <v>86</v>
      </c>
      <c r="B28">
        <v>5</v>
      </c>
      <c r="C28">
        <v>2</v>
      </c>
      <c r="D28">
        <v>1</v>
      </c>
      <c r="E28">
        <v>0</v>
      </c>
    </row>
    <row r="29" spans="1:16" x14ac:dyDescent="0.45">
      <c r="A29" t="s">
        <v>87</v>
      </c>
      <c r="B29">
        <v>3</v>
      </c>
      <c r="C29">
        <v>0</v>
      </c>
      <c r="D29">
        <v>0</v>
      </c>
      <c r="E29">
        <v>1</v>
      </c>
    </row>
    <row r="39" spans="15:15" x14ac:dyDescent="0.45">
      <c r="O39" t="s">
        <v>100</v>
      </c>
    </row>
    <row r="55" spans="5:7" x14ac:dyDescent="0.45">
      <c r="F55" t="s">
        <v>98</v>
      </c>
      <c r="G55" t="s">
        <v>99</v>
      </c>
    </row>
    <row r="56" spans="5:7" x14ac:dyDescent="0.45">
      <c r="E56" t="s">
        <v>27</v>
      </c>
      <c r="F56">
        <v>10</v>
      </c>
      <c r="G56">
        <v>9.5</v>
      </c>
    </row>
    <row r="57" spans="5:7" x14ac:dyDescent="0.45">
      <c r="E57" t="s">
        <v>32</v>
      </c>
      <c r="F57">
        <v>12.5</v>
      </c>
      <c r="G57">
        <v>12.7</v>
      </c>
    </row>
    <row r="58" spans="5:7" x14ac:dyDescent="0.45">
      <c r="E58" t="s">
        <v>35</v>
      </c>
      <c r="F58">
        <v>13</v>
      </c>
      <c r="G58">
        <v>10.9</v>
      </c>
    </row>
    <row r="59" spans="5:7" x14ac:dyDescent="0.45">
      <c r="E59" t="s">
        <v>23</v>
      </c>
      <c r="F59">
        <v>14.8</v>
      </c>
      <c r="G59">
        <v>13.5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28118-E423-493A-9F39-E166F086AEBF}">
  <dimension ref="A3:B7"/>
  <sheetViews>
    <sheetView workbookViewId="0">
      <selection activeCell="B15" sqref="B15"/>
    </sheetView>
  </sheetViews>
  <sheetFormatPr defaultRowHeight="14.25" x14ac:dyDescent="0.45"/>
  <cols>
    <col min="1" max="1" width="43" bestFit="1" customWidth="1"/>
    <col min="2" max="2" width="48.3984375" bestFit="1" customWidth="1"/>
  </cols>
  <sheetData>
    <row r="3" spans="1:2" x14ac:dyDescent="0.45">
      <c r="A3" s="14" t="s">
        <v>9</v>
      </c>
      <c r="B3" t="s">
        <v>103</v>
      </c>
    </row>
    <row r="4" spans="1:2" x14ac:dyDescent="0.45">
      <c r="A4" t="s">
        <v>45</v>
      </c>
      <c r="B4" s="15">
        <v>3</v>
      </c>
    </row>
    <row r="5" spans="1:2" x14ac:dyDescent="0.45">
      <c r="A5" t="s">
        <v>22</v>
      </c>
      <c r="B5" s="15">
        <v>22</v>
      </c>
    </row>
    <row r="6" spans="1:2" x14ac:dyDescent="0.45">
      <c r="A6" t="s">
        <v>25</v>
      </c>
      <c r="B6" s="15">
        <v>1</v>
      </c>
    </row>
    <row r="7" spans="1:2" x14ac:dyDescent="0.45">
      <c r="A7" t="s">
        <v>44</v>
      </c>
      <c r="B7" s="15">
        <v>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demand survey data cleaned</vt:lpstr>
      <vt:lpstr>qualitative supply study</vt:lpstr>
      <vt:lpstr>Demand Curve &amp; elasticity </vt:lpstr>
      <vt:lpstr>Income elasticity and reason </vt:lpstr>
      <vt:lpstr>other graphs &amp; their inferences</vt:lpstr>
      <vt:lpstr>quality vs price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abhinav</dc:creator>
  <cp:lastModifiedBy>Abhinav Iyer</cp:lastModifiedBy>
  <dcterms:created xsi:type="dcterms:W3CDTF">2021-09-17T17:13:45Z</dcterms:created>
  <dcterms:modified xsi:type="dcterms:W3CDTF">2021-09-25T10:40:07Z</dcterms:modified>
</cp:coreProperties>
</file>